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oard\SharePoint\2026\01.27.2026\"/>
    </mc:Choice>
  </mc:AlternateContent>
  <xr:revisionPtr revIDLastSave="0" documentId="13_ncr:1_{0605BED1-195D-4EE5-BAE1-302EA32689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to Actua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4" l="1"/>
  <c r="H31" i="4"/>
  <c r="H30" i="4"/>
  <c r="G18" i="4"/>
  <c r="G32" i="4" l="1"/>
  <c r="G31" i="4"/>
  <c r="G30" i="4"/>
  <c r="H18" i="4"/>
  <c r="H26" i="4" l="1"/>
  <c r="H25" i="4"/>
  <c r="H24" i="4"/>
  <c r="H23" i="4"/>
  <c r="H22" i="4"/>
  <c r="H21" i="4"/>
  <c r="H20" i="4"/>
  <c r="G19" i="4"/>
  <c r="H17" i="4"/>
  <c r="G17" i="4"/>
  <c r="G25" i="4" l="1"/>
  <c r="G26" i="4"/>
  <c r="H19" i="4"/>
  <c r="G20" i="4"/>
  <c r="G21" i="4"/>
  <c r="G22" i="4"/>
  <c r="G23" i="4"/>
  <c r="G24" i="4"/>
  <c r="G11" i="4"/>
  <c r="H11" i="4"/>
  <c r="E12" i="4"/>
  <c r="G28" i="4"/>
  <c r="H28" i="4"/>
  <c r="G29" i="4"/>
  <c r="H29" i="4"/>
  <c r="H9" i="4"/>
  <c r="G37" i="4" l="1"/>
  <c r="H37" i="4"/>
  <c r="G38" i="4"/>
  <c r="H38" i="4"/>
  <c r="G39" i="4"/>
  <c r="H39" i="4"/>
  <c r="H45" i="4" l="1"/>
  <c r="G45" i="4"/>
  <c r="H44" i="4"/>
  <c r="G44" i="4"/>
  <c r="H43" i="4"/>
  <c r="G43" i="4"/>
  <c r="H42" i="4"/>
  <c r="G42" i="4"/>
  <c r="H41" i="4"/>
  <c r="G41" i="4"/>
  <c r="H40" i="4"/>
  <c r="G40" i="4"/>
  <c r="H36" i="4"/>
  <c r="G36" i="4"/>
  <c r="H35" i="4"/>
  <c r="G35" i="4"/>
  <c r="H34" i="4"/>
  <c r="G34" i="4"/>
  <c r="H33" i="4"/>
  <c r="G33" i="4"/>
  <c r="H27" i="4"/>
  <c r="G27" i="4"/>
  <c r="H16" i="4"/>
  <c r="G16" i="4"/>
  <c r="F12" i="4" l="1"/>
  <c r="D12" i="4"/>
  <c r="G15" i="4"/>
  <c r="G14" i="4"/>
  <c r="H15" i="4" l="1"/>
  <c r="E46" i="4" l="1"/>
  <c r="F46" i="4"/>
  <c r="D46" i="4"/>
  <c r="H14" i="4"/>
  <c r="H46" i="4" s="1"/>
  <c r="G46" i="4"/>
  <c r="H10" i="4"/>
  <c r="G10" i="4"/>
  <c r="G9" i="4"/>
  <c r="G7" i="4"/>
  <c r="H12" i="4" l="1"/>
  <c r="H48" i="4" s="1"/>
  <c r="G12" i="4"/>
  <c r="G48" i="4" s="1"/>
  <c r="G50" i="4" s="1"/>
  <c r="D48" i="4"/>
  <c r="D50" i="4" s="1"/>
  <c r="E48" i="4"/>
  <c r="E50" i="4" s="1"/>
</calcChain>
</file>

<file path=xl/sharedStrings.xml><?xml version="1.0" encoding="utf-8"?>
<sst xmlns="http://schemas.openxmlformats.org/spreadsheetml/2006/main" count="97" uniqueCount="92">
  <si>
    <t>Contingency</t>
  </si>
  <si>
    <t>Capital</t>
  </si>
  <si>
    <t>McLENNAN COMMUNITY COLLEGE</t>
  </si>
  <si>
    <t>Plant</t>
  </si>
  <si>
    <t>Construction</t>
  </si>
  <si>
    <t>Infrastructure</t>
  </si>
  <si>
    <t>BT Building Renovation (Revenue Bond Payment)</t>
  </si>
  <si>
    <t>Renovations</t>
  </si>
  <si>
    <t>Actuals</t>
  </si>
  <si>
    <t>Remaining</t>
  </si>
  <si>
    <t>Encumbrances</t>
  </si>
  <si>
    <t>Total Expenditures</t>
  </si>
  <si>
    <t>Transfers</t>
  </si>
  <si>
    <t>Transfer from General Fund</t>
  </si>
  <si>
    <t>Transfer from Excess Pledged Revenues</t>
  </si>
  <si>
    <t>Net Income</t>
  </si>
  <si>
    <t>Total</t>
  </si>
  <si>
    <t>Building Lock Upgrade</t>
  </si>
  <si>
    <t>Floor Coverings</t>
  </si>
  <si>
    <t>Floor Covering Replacement</t>
  </si>
  <si>
    <t>Lots &amp; Roads</t>
  </si>
  <si>
    <t>Sealcoat and restripe parking lots</t>
  </si>
  <si>
    <t>Roofs</t>
  </si>
  <si>
    <t>Budget</t>
  </si>
  <si>
    <t>Highlander Ranch Road Work</t>
  </si>
  <si>
    <t>Rental Property</t>
  </si>
  <si>
    <t>General Repairs</t>
  </si>
  <si>
    <t>Highlander Ranch Maintenance and Fence Repairs</t>
  </si>
  <si>
    <t>Furniture</t>
  </si>
  <si>
    <t>Campus Furniture Replacement</t>
  </si>
  <si>
    <t>Total Income &amp;Transfers</t>
  </si>
  <si>
    <t>Professional Fees</t>
  </si>
  <si>
    <t>Cosmetology Renovation</t>
  </si>
  <si>
    <t>Sidewalk Repairs/Replacements</t>
  </si>
  <si>
    <t>Cameron Hall Courtyard &amp; Landscaping</t>
  </si>
  <si>
    <t>Replace Central Plant Boiler &amp; Enclosure</t>
  </si>
  <si>
    <t>Cameron Hall Technology</t>
  </si>
  <si>
    <t>Cameron Hall Furniture</t>
  </si>
  <si>
    <t>Highlander Gym Locker Room Renovation</t>
  </si>
  <si>
    <t>Highlander Ranch Building Improvements</t>
  </si>
  <si>
    <t>ESEC HVAC Repairs</t>
  </si>
  <si>
    <t>Cameron Hall Change Orders</t>
  </si>
  <si>
    <t>Insurance Proceeds</t>
  </si>
  <si>
    <t>Income</t>
  </si>
  <si>
    <t>Balance of CIF at 9/1/2025</t>
  </si>
  <si>
    <t>2025-26</t>
  </si>
  <si>
    <t>Balance of CIF at 11/30/2025</t>
  </si>
  <si>
    <t>Balance of CIF Reserve Account at 11/30/2025</t>
  </si>
  <si>
    <t>Campus Painting &amp; Fencing Repair</t>
  </si>
  <si>
    <t>CSC C: Health Science Basic Painting</t>
  </si>
  <si>
    <t>CSC C: Radiology/Dental Assistant Renovation</t>
  </si>
  <si>
    <t>CSC C: Surgical Tech AV System in Scrub/Active Lab</t>
  </si>
  <si>
    <t>Bosque RiverBallpark Audio Upgrades</t>
  </si>
  <si>
    <t>50-701086-55606-0</t>
  </si>
  <si>
    <t>50-701086-55641-0</t>
  </si>
  <si>
    <t>50-701086-55670-0</t>
  </si>
  <si>
    <t>50-701080-55650-0</t>
  </si>
  <si>
    <t>50-701080-55680-0</t>
  </si>
  <si>
    <t>50-701120-55624-0</t>
  </si>
  <si>
    <t>50-710037-55622-0</t>
  </si>
  <si>
    <t>50-710043-55606-0</t>
  </si>
  <si>
    <t>50-710069-55151-0</t>
  </si>
  <si>
    <t>50-710056-54975-0</t>
  </si>
  <si>
    <t>50-710152-55637-0</t>
  </si>
  <si>
    <t>BPAC Rehersal Hall - New Accus Panels/Storage</t>
  </si>
  <si>
    <t>50-710032-55630-0</t>
  </si>
  <si>
    <t>Enrollment Center Renovations</t>
  </si>
  <si>
    <t>50-710146-55670-0</t>
  </si>
  <si>
    <t>Foundation House Renovation - CREW</t>
  </si>
  <si>
    <t>50-710044-55670-0</t>
  </si>
  <si>
    <t>Infrastructure Contingency</t>
  </si>
  <si>
    <t>50-710010-54932-0</t>
  </si>
  <si>
    <t>50-710061-55630-0</t>
  </si>
  <si>
    <t>50-710043-55644-0</t>
  </si>
  <si>
    <t>50-710043-55631-0</t>
  </si>
  <si>
    <t>Main Campus/Building Lighting Upgrades</t>
  </si>
  <si>
    <t>50-710030-55672-0</t>
  </si>
  <si>
    <t>50-710074-54975-0</t>
  </si>
  <si>
    <t>50-710074-55677-0</t>
  </si>
  <si>
    <t>ESEC HVAC Upgrade</t>
  </si>
  <si>
    <t>50-701120-54945-0</t>
  </si>
  <si>
    <t>50-701120-55200-0</t>
  </si>
  <si>
    <t>50-701120-55630-0</t>
  </si>
  <si>
    <t>50-710010-53519-0</t>
  </si>
  <si>
    <t>50-710010-54930-0</t>
  </si>
  <si>
    <t>50-710039-55625-0</t>
  </si>
  <si>
    <t>50-710043-54975-0</t>
  </si>
  <si>
    <t>50-701120-55250-0</t>
  </si>
  <si>
    <t>50-710036-55642-0</t>
  </si>
  <si>
    <t>50-701080-55648-0</t>
  </si>
  <si>
    <t>CAPITAL IMPOVEMENT FUND - BUDGET TO ACTUAL AS OF 11/30/2025</t>
  </si>
  <si>
    <t>MAC/CSC Roof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</si>
</sst>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1" borderId="16" applyNumberFormat="0" applyAlignment="0" applyProtection="0"/>
    <xf numFmtId="0" fontId="17" fillId="12" borderId="17" applyNumberFormat="0" applyAlignment="0" applyProtection="0"/>
    <xf numFmtId="0" fontId="18" fillId="12" borderId="16" applyNumberFormat="0" applyAlignment="0" applyProtection="0"/>
    <xf numFmtId="0" fontId="19" fillId="0" borderId="18" applyNumberFormat="0" applyFill="0" applyAlignment="0" applyProtection="0"/>
    <xf numFmtId="0" fontId="20" fillId="13" borderId="1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25" fillId="10" borderId="0" applyNumberFormat="0" applyBorder="0" applyAlignment="0" applyProtection="0"/>
    <xf numFmtId="0" fontId="1" fillId="14" borderId="20" applyNumberFormat="0" applyFont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0" fillId="2" borderId="0" xfId="0" applyFill="1"/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4" xfId="0" applyFont="1" applyFill="1" applyBorder="1" applyAlignment="1">
      <alignment vertical="center"/>
    </xf>
    <xf numFmtId="0" fontId="0" fillId="2" borderId="5" xfId="0" applyFill="1" applyBorder="1"/>
    <xf numFmtId="6" fontId="0" fillId="2" borderId="0" xfId="0" applyNumberFormat="1" applyFill="1"/>
    <xf numFmtId="0" fontId="5" fillId="2" borderId="0" xfId="0" applyFont="1" applyFill="1"/>
    <xf numFmtId="38" fontId="3" fillId="2" borderId="2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/>
    <xf numFmtId="0" fontId="9" fillId="2" borderId="0" xfId="0" applyFont="1" applyFill="1"/>
    <xf numFmtId="164" fontId="0" fillId="2" borderId="0" xfId="0" applyNumberFormat="1" applyFill="1"/>
    <xf numFmtId="0" fontId="3" fillId="2" borderId="1" xfId="0" applyFont="1" applyFill="1" applyBorder="1"/>
    <xf numFmtId="0" fontId="3" fillId="3" borderId="3" xfId="0" applyFont="1" applyFill="1" applyBorder="1" applyAlignment="1">
      <alignment horizontal="center"/>
    </xf>
    <xf numFmtId="38" fontId="5" fillId="3" borderId="2" xfId="0" applyNumberFormat="1" applyFont="1" applyFill="1" applyBorder="1"/>
    <xf numFmtId="38" fontId="5" fillId="3" borderId="7" xfId="0" applyNumberFormat="1" applyFont="1" applyFill="1" applyBorder="1"/>
    <xf numFmtId="6" fontId="3" fillId="3" borderId="1" xfId="2" applyNumberFormat="1" applyFont="1" applyFill="1" applyBorder="1"/>
    <xf numFmtId="0" fontId="3" fillId="4" borderId="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38" fontId="5" fillId="4" borderId="2" xfId="0" applyNumberFormat="1" applyFont="1" applyFill="1" applyBorder="1"/>
    <xf numFmtId="38" fontId="5" fillId="4" borderId="7" xfId="0" applyNumberFormat="1" applyFont="1" applyFill="1" applyBorder="1"/>
    <xf numFmtId="6" fontId="3" fillId="4" borderId="1" xfId="2" applyNumberFormat="1" applyFont="1" applyFill="1" applyBorder="1"/>
    <xf numFmtId="0" fontId="6" fillId="3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/>
    </xf>
    <xf numFmtId="38" fontId="5" fillId="5" borderId="2" xfId="0" applyNumberFormat="1" applyFont="1" applyFill="1" applyBorder="1"/>
    <xf numFmtId="38" fontId="5" fillId="5" borderId="7" xfId="0" applyNumberFormat="1" applyFont="1" applyFill="1" applyBorder="1"/>
    <xf numFmtId="6" fontId="3" fillId="0" borderId="0" xfId="2" applyNumberFormat="1" applyFont="1" applyFill="1" applyBorder="1"/>
    <xf numFmtId="38" fontId="5" fillId="3" borderId="7" xfId="1" applyNumberFormat="1" applyFont="1" applyFill="1" applyBorder="1"/>
    <xf numFmtId="38" fontId="5" fillId="4" borderId="7" xfId="1" applyNumberFormat="1" applyFont="1" applyFill="1" applyBorder="1"/>
    <xf numFmtId="38" fontId="5" fillId="5" borderId="7" xfId="1" applyNumberFormat="1" applyFont="1" applyFill="1" applyBorder="1"/>
    <xf numFmtId="0" fontId="3" fillId="6" borderId="3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 vertical="center" wrapText="1"/>
    </xf>
    <xf numFmtId="38" fontId="5" fillId="6" borderId="7" xfId="0" applyNumberFormat="1" applyFont="1" applyFill="1" applyBorder="1"/>
    <xf numFmtId="38" fontId="5" fillId="6" borderId="7" xfId="1" applyNumberFormat="1" applyFont="1" applyFill="1" applyBorder="1"/>
    <xf numFmtId="38" fontId="5" fillId="6" borderId="2" xfId="0" applyNumberFormat="1" applyFont="1" applyFill="1" applyBorder="1"/>
    <xf numFmtId="0" fontId="0" fillId="2" borderId="9" xfId="0" applyFill="1" applyBorder="1"/>
    <xf numFmtId="38" fontId="5" fillId="3" borderId="9" xfId="0" applyNumberFormat="1" applyFont="1" applyFill="1" applyBorder="1"/>
    <xf numFmtId="38" fontId="0" fillId="2" borderId="9" xfId="0" applyNumberFormat="1" applyFill="1" applyBorder="1"/>
    <xf numFmtId="38" fontId="5" fillId="3" borderId="9" xfId="1" applyNumberFormat="1" applyFont="1" applyFill="1" applyBorder="1"/>
    <xf numFmtId="38" fontId="5" fillId="4" borderId="9" xfId="1" applyNumberFormat="1" applyFont="1" applyFill="1" applyBorder="1"/>
    <xf numFmtId="38" fontId="5" fillId="6" borderId="9" xfId="1" applyNumberFormat="1" applyFont="1" applyFill="1" applyBorder="1"/>
    <xf numFmtId="38" fontId="5" fillId="5" borderId="9" xfId="1" applyNumberFormat="1" applyFont="1" applyFill="1" applyBorder="1"/>
    <xf numFmtId="38" fontId="5" fillId="3" borderId="5" xfId="1" applyNumberFormat="1" applyFont="1" applyFill="1" applyBorder="1"/>
    <xf numFmtId="38" fontId="5" fillId="4" borderId="5" xfId="1" applyNumberFormat="1" applyFont="1" applyFill="1" applyBorder="1"/>
    <xf numFmtId="38" fontId="5" fillId="6" borderId="5" xfId="1" applyNumberFormat="1" applyFont="1" applyFill="1" applyBorder="1"/>
    <xf numFmtId="38" fontId="5" fillId="5" borderId="5" xfId="1" applyNumberFormat="1" applyFont="1" applyFill="1" applyBorder="1"/>
    <xf numFmtId="0" fontId="3" fillId="2" borderId="5" xfId="0" applyFont="1" applyFill="1" applyBorder="1"/>
    <xf numFmtId="6" fontId="3" fillId="3" borderId="5" xfId="2" applyNumberFormat="1" applyFont="1" applyFill="1" applyBorder="1"/>
    <xf numFmtId="6" fontId="3" fillId="4" borderId="5" xfId="2" applyNumberFormat="1" applyFont="1" applyFill="1" applyBorder="1"/>
    <xf numFmtId="6" fontId="3" fillId="6" borderId="5" xfId="2" applyNumberFormat="1" applyFont="1" applyFill="1" applyBorder="1"/>
    <xf numFmtId="6" fontId="3" fillId="5" borderId="5" xfId="2" applyNumberFormat="1" applyFont="1" applyFill="1" applyBorder="1"/>
    <xf numFmtId="0" fontId="7" fillId="2" borderId="10" xfId="0" applyFont="1" applyFill="1" applyBorder="1" applyAlignment="1">
      <alignment vertical="center"/>
    </xf>
    <xf numFmtId="38" fontId="5" fillId="3" borderId="5" xfId="0" applyNumberFormat="1" applyFont="1" applyFill="1" applyBorder="1"/>
    <xf numFmtId="38" fontId="3" fillId="2" borderId="9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38" fontId="2" fillId="2" borderId="2" xfId="0" applyNumberFormat="1" applyFont="1" applyFill="1" applyBorder="1"/>
    <xf numFmtId="0" fontId="3" fillId="7" borderId="3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 vertical="center" wrapText="1"/>
    </xf>
    <xf numFmtId="38" fontId="5" fillId="7" borderId="9" xfId="1" applyNumberFormat="1" applyFont="1" applyFill="1" applyBorder="1"/>
    <xf numFmtId="38" fontId="5" fillId="7" borderId="2" xfId="0" applyNumberFormat="1" applyFont="1" applyFill="1" applyBorder="1"/>
    <xf numFmtId="38" fontId="5" fillId="7" borderId="7" xfId="0" applyNumberFormat="1" applyFont="1" applyFill="1" applyBorder="1"/>
    <xf numFmtId="38" fontId="5" fillId="7" borderId="7" xfId="1" applyNumberFormat="1" applyFont="1" applyFill="1" applyBorder="1"/>
    <xf numFmtId="38" fontId="5" fillId="7" borderId="5" xfId="1" applyNumberFormat="1" applyFont="1" applyFill="1" applyBorder="1"/>
    <xf numFmtId="6" fontId="3" fillId="7" borderId="5" xfId="2" applyNumberFormat="1" applyFont="1" applyFill="1" applyBorder="1"/>
    <xf numFmtId="6" fontId="3" fillId="4" borderId="11" xfId="2" applyNumberFormat="1" applyFont="1" applyFill="1" applyBorder="1"/>
    <xf numFmtId="38" fontId="5" fillId="4" borderId="10" xfId="0" applyNumberFormat="1" applyFont="1" applyFill="1" applyBorder="1"/>
    <xf numFmtId="38" fontId="5" fillId="4" borderId="4" xfId="0" applyNumberFormat="1" applyFont="1" applyFill="1" applyBorder="1"/>
    <xf numFmtId="6" fontId="3" fillId="4" borderId="4" xfId="2" applyNumberFormat="1" applyFont="1" applyFill="1" applyBorder="1"/>
    <xf numFmtId="6" fontId="3" fillId="6" borderId="1" xfId="2" applyNumberFormat="1" applyFont="1" applyFill="1" applyBorder="1"/>
    <xf numFmtId="6" fontId="3" fillId="7" borderId="1" xfId="2" applyNumberFormat="1" applyFont="1" applyFill="1" applyBorder="1"/>
    <xf numFmtId="6" fontId="3" fillId="5" borderId="1" xfId="2" applyNumberFormat="1" applyFont="1" applyFill="1" applyBorder="1"/>
    <xf numFmtId="38" fontId="2" fillId="2" borderId="8" xfId="0" applyNumberFormat="1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38" fontId="5" fillId="3" borderId="2" xfId="1" applyNumberFormat="1" applyFont="1" applyFill="1" applyBorder="1"/>
    <xf numFmtId="38" fontId="5" fillId="4" borderId="2" xfId="1" applyNumberFormat="1" applyFont="1" applyFill="1" applyBorder="1"/>
    <xf numFmtId="38" fontId="5" fillId="6" borderId="2" xfId="1" applyNumberFormat="1" applyFont="1" applyFill="1" applyBorder="1"/>
    <xf numFmtId="38" fontId="5" fillId="7" borderId="2" xfId="1" applyNumberFormat="1" applyFont="1" applyFill="1" applyBorder="1"/>
    <xf numFmtId="38" fontId="5" fillId="5" borderId="2" xfId="1" applyNumberFormat="1" applyFont="1" applyFill="1" applyBorder="1"/>
    <xf numFmtId="0" fontId="2" fillId="2" borderId="5" xfId="0" applyFont="1" applyFill="1" applyBorder="1"/>
    <xf numFmtId="38" fontId="3" fillId="2" borderId="8" xfId="0" applyNumberFormat="1" applyFont="1" applyFill="1" applyBorder="1" applyAlignment="1">
      <alignment horizontal="left"/>
    </xf>
    <xf numFmtId="38" fontId="2" fillId="6" borderId="7" xfId="1" applyNumberFormat="1" applyFont="1" applyFill="1" applyBorder="1"/>
    <xf numFmtId="38" fontId="2" fillId="7" borderId="2" xfId="0" applyNumberFormat="1" applyFont="1" applyFill="1" applyBorder="1"/>
    <xf numFmtId="38" fontId="2" fillId="6" borderId="2" xfId="0" applyNumberFormat="1" applyFont="1" applyFill="1" applyBorder="1"/>
    <xf numFmtId="38" fontId="2" fillId="3" borderId="2" xfId="0" applyNumberFormat="1" applyFont="1" applyFill="1" applyBorder="1"/>
    <xf numFmtId="38" fontId="2" fillId="5" borderId="2" xfId="0" applyNumberFormat="1" applyFont="1" applyFill="1" applyBorder="1"/>
    <xf numFmtId="0" fontId="3" fillId="2" borderId="22" xfId="0" applyFont="1" applyFill="1" applyBorder="1" applyAlignment="1">
      <alignment horizontal="left"/>
    </xf>
    <xf numFmtId="38" fontId="2" fillId="7" borderId="7" xfId="1" applyNumberFormat="1" applyFont="1" applyFill="1" applyBorder="1"/>
    <xf numFmtId="38" fontId="2" fillId="5" borderId="7" xfId="1" applyNumberFormat="1" applyFont="1" applyFill="1" applyBorder="1"/>
    <xf numFmtId="38" fontId="2" fillId="3" borderId="7" xfId="1" applyNumberFormat="1" applyFont="1" applyFill="1" applyBorder="1"/>
    <xf numFmtId="38" fontId="2" fillId="4" borderId="7" xfId="1" applyNumberFormat="1" applyFont="1" applyFill="1" applyBorder="1"/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</cellXfs>
  <cellStyles count="47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9" xr:uid="{7B39D230-52F3-44CA-A7E9-E3453D7A0B12}"/>
    <cellStyle name="60% - Accent2 2" xfId="40" xr:uid="{01855199-45F4-45B0-BE26-EADC9135973D}"/>
    <cellStyle name="60% - Accent3 2" xfId="41" xr:uid="{F3FFF82B-5A4D-4A7B-8E41-4257FDCEEEEA}"/>
    <cellStyle name="60% - Accent4 2" xfId="42" xr:uid="{0EC9E85D-178B-4D81-9C80-2E9F3A7F4FD9}"/>
    <cellStyle name="60% - Accent5 2" xfId="43" xr:uid="{2A1912F1-1F4E-4F8E-8F44-ECF38F479479}"/>
    <cellStyle name="60% - Accent6 2" xfId="44" xr:uid="{7F2CDE53-20A9-47E8-910F-B387AACD988B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5" xr:uid="{7F8C1685-9ED0-42FE-8F18-8F292498B14B}"/>
    <cellStyle name="Currency" xfId="2" builtinId="4"/>
    <cellStyle name="Explanatory Text" xfId="16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0" builtinId="20" customBuiltin="1"/>
    <cellStyle name="Linked Cell" xfId="13" builtinId="24" customBuiltin="1"/>
    <cellStyle name="Neutral 2" xfId="37" xr:uid="{348767DA-2310-45B0-9A85-12BADC6B5ECE}"/>
    <cellStyle name="Normal" xfId="0" builtinId="0"/>
    <cellStyle name="Normal 2" xfId="46" xr:uid="{1035B6B9-D2C9-46CC-9A59-F5C63979F0AB}"/>
    <cellStyle name="Normal 3" xfId="36" xr:uid="{CFF48D04-565A-44AA-90E5-2DAFB430B659}"/>
    <cellStyle name="Note 2" xfId="38" xr:uid="{F812A531-2277-4770-9CB3-B1B1203ACF2A}"/>
    <cellStyle name="Output" xfId="11" builtinId="21" customBuiltin="1"/>
    <cellStyle name="Title" xfId="3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topLeftCell="A20" zoomScale="112" zoomScaleNormal="112" workbookViewId="0">
      <selection activeCell="K42" sqref="K42"/>
    </sheetView>
  </sheetViews>
  <sheetFormatPr defaultRowHeight="12.75" x14ac:dyDescent="0.2"/>
  <cols>
    <col min="1" max="1" width="15.7109375" style="1" bestFit="1" customWidth="1"/>
    <col min="2" max="2" width="17.28515625" style="1" hidden="1" customWidth="1"/>
    <col min="3" max="3" width="47.140625" style="1" bestFit="1" customWidth="1"/>
    <col min="4" max="8" width="14.7109375" style="1" customWidth="1"/>
    <col min="9" max="9" width="12.42578125" style="1" customWidth="1"/>
    <col min="10" max="10" width="21.7109375" style="1" customWidth="1"/>
    <col min="11" max="11" width="13.85546875" style="1" bestFit="1" customWidth="1"/>
    <col min="12" max="16384" width="9.140625" style="1"/>
  </cols>
  <sheetData>
    <row r="1" spans="1:10" x14ac:dyDescent="0.2">
      <c r="A1" s="12"/>
      <c r="B1" s="12"/>
    </row>
    <row r="2" spans="1:10" ht="28.5" customHeight="1" x14ac:dyDescent="0.2">
      <c r="A2" s="94" t="s">
        <v>2</v>
      </c>
      <c r="B2" s="94"/>
      <c r="C2" s="94"/>
      <c r="D2" s="94"/>
      <c r="E2" s="94"/>
      <c r="F2" s="94"/>
      <c r="G2" s="94"/>
      <c r="H2" s="94"/>
      <c r="I2" s="2"/>
      <c r="J2" s="2"/>
    </row>
    <row r="3" spans="1:10" ht="22.9" customHeight="1" thickBot="1" x14ac:dyDescent="0.25">
      <c r="A3" s="95" t="s">
        <v>90</v>
      </c>
      <c r="B3" s="95"/>
      <c r="C3" s="95"/>
      <c r="D3" s="95"/>
      <c r="E3" s="95"/>
      <c r="F3" s="95"/>
      <c r="G3" s="95"/>
      <c r="H3" s="95"/>
      <c r="I3" s="3"/>
      <c r="J3" s="3"/>
    </row>
    <row r="4" spans="1:10" ht="18.75" customHeight="1" x14ac:dyDescent="0.2">
      <c r="D4" s="15" t="s">
        <v>45</v>
      </c>
      <c r="E4" s="19" t="s">
        <v>45</v>
      </c>
      <c r="F4" s="33" t="s">
        <v>45</v>
      </c>
      <c r="G4" s="59" t="s">
        <v>45</v>
      </c>
      <c r="H4" s="25" t="s">
        <v>45</v>
      </c>
    </row>
    <row r="5" spans="1:10" ht="38.450000000000003" customHeight="1" thickBot="1" x14ac:dyDescent="0.25">
      <c r="D5" s="24" t="s">
        <v>23</v>
      </c>
      <c r="E5" s="20" t="s">
        <v>8</v>
      </c>
      <c r="F5" s="34" t="s">
        <v>10</v>
      </c>
      <c r="G5" s="60" t="s">
        <v>16</v>
      </c>
      <c r="H5" s="26" t="s">
        <v>9</v>
      </c>
    </row>
    <row r="6" spans="1:10" ht="13.5" thickBot="1" x14ac:dyDescent="0.25"/>
    <row r="7" spans="1:10" ht="13.5" thickBot="1" x14ac:dyDescent="0.25">
      <c r="C7" s="14" t="s">
        <v>44</v>
      </c>
      <c r="D7" s="18">
        <v>1747246</v>
      </c>
      <c r="E7" s="67">
        <v>1747246</v>
      </c>
      <c r="F7" s="71"/>
      <c r="G7" s="72">
        <f>SUM(E7+F7)</f>
        <v>1747246</v>
      </c>
      <c r="H7" s="73"/>
    </row>
    <row r="8" spans="1:10" ht="13.5" thickBot="1" x14ac:dyDescent="0.25">
      <c r="C8" s="11"/>
      <c r="D8" s="29"/>
    </row>
    <row r="9" spans="1:10" x14ac:dyDescent="0.2">
      <c r="A9" s="54" t="s">
        <v>12</v>
      </c>
      <c r="B9" s="54"/>
      <c r="C9" s="38" t="s">
        <v>13</v>
      </c>
      <c r="D9" s="39">
        <v>750000</v>
      </c>
      <c r="E9" s="68"/>
      <c r="F9" s="43"/>
      <c r="G9" s="61">
        <f t="shared" ref="G9:G11" si="0">SUM(E9+F9)</f>
        <v>0</v>
      </c>
      <c r="H9" s="44">
        <f>D9-E9-F9</f>
        <v>750000</v>
      </c>
    </row>
    <row r="10" spans="1:10" ht="13.5" thickBot="1" x14ac:dyDescent="0.25">
      <c r="A10" s="4"/>
      <c r="B10" s="4"/>
      <c r="C10" s="5" t="s">
        <v>14</v>
      </c>
      <c r="D10" s="55">
        <v>2000000</v>
      </c>
      <c r="E10" s="69"/>
      <c r="F10" s="47"/>
      <c r="G10" s="65">
        <f t="shared" si="0"/>
        <v>0</v>
      </c>
      <c r="H10" s="48">
        <f t="shared" ref="H10:H11" si="1">D10-E10-F10</f>
        <v>2000000</v>
      </c>
    </row>
    <row r="11" spans="1:10" ht="13.5" thickBot="1" x14ac:dyDescent="0.25">
      <c r="A11" s="4" t="s">
        <v>43</v>
      </c>
      <c r="B11" s="4"/>
      <c r="C11" s="82" t="s">
        <v>42</v>
      </c>
      <c r="D11" s="55">
        <v>0</v>
      </c>
      <c r="E11" s="69">
        <v>0</v>
      </c>
      <c r="F11" s="47"/>
      <c r="G11" s="65">
        <f t="shared" si="0"/>
        <v>0</v>
      </c>
      <c r="H11" s="48">
        <f t="shared" si="1"/>
        <v>0</v>
      </c>
    </row>
    <row r="12" spans="1:10" ht="13.5" thickBot="1" x14ac:dyDescent="0.25">
      <c r="C12" s="49" t="s">
        <v>30</v>
      </c>
      <c r="D12" s="50">
        <f>SUM(D9:D10)</f>
        <v>2750000</v>
      </c>
      <c r="E12" s="70">
        <f>SUM(E9:E11)</f>
        <v>0</v>
      </c>
      <c r="F12" s="52">
        <f>SUM(F9:F10)</f>
        <v>0</v>
      </c>
      <c r="G12" s="66">
        <f>SUM(G9:G10)</f>
        <v>0</v>
      </c>
      <c r="H12" s="53">
        <f>SUM(H9:H10)</f>
        <v>2750000</v>
      </c>
    </row>
    <row r="13" spans="1:10" ht="13.5" thickBot="1" x14ac:dyDescent="0.25">
      <c r="C13" s="11"/>
      <c r="D13" s="29"/>
    </row>
    <row r="14" spans="1:10" x14ac:dyDescent="0.2">
      <c r="A14" s="56" t="s">
        <v>20</v>
      </c>
      <c r="B14" s="56" t="s">
        <v>63</v>
      </c>
      <c r="C14" s="40" t="s">
        <v>21</v>
      </c>
      <c r="D14" s="41">
        <v>100000</v>
      </c>
      <c r="E14" s="42">
        <v>0</v>
      </c>
      <c r="F14" s="43"/>
      <c r="G14" s="61">
        <f t="shared" ref="G14:G15" si="2">SUM(E14+F14)</f>
        <v>0</v>
      </c>
      <c r="H14" s="44">
        <f>D14-E14-F14</f>
        <v>100000</v>
      </c>
    </row>
    <row r="15" spans="1:10" x14ac:dyDescent="0.2">
      <c r="A15" s="8"/>
      <c r="B15" s="8" t="s">
        <v>57</v>
      </c>
      <c r="C15" s="58" t="s">
        <v>24</v>
      </c>
      <c r="D15" s="77">
        <v>100000</v>
      </c>
      <c r="E15" s="78">
        <v>27155</v>
      </c>
      <c r="F15" s="79"/>
      <c r="G15" s="80">
        <f t="shared" si="2"/>
        <v>27155</v>
      </c>
      <c r="H15" s="81">
        <f t="shared" ref="H15" si="3">D15-E15-F15</f>
        <v>72845</v>
      </c>
    </row>
    <row r="16" spans="1:10" x14ac:dyDescent="0.2">
      <c r="A16" s="8"/>
      <c r="B16" s="8" t="s">
        <v>62</v>
      </c>
      <c r="C16" s="58" t="s">
        <v>33</v>
      </c>
      <c r="D16" s="77">
        <v>25000</v>
      </c>
      <c r="E16" s="78">
        <v>37150</v>
      </c>
      <c r="F16" s="79"/>
      <c r="G16" s="80">
        <f t="shared" ref="G16:G45" si="4">SUM(E16+F16)</f>
        <v>37150</v>
      </c>
      <c r="H16" s="81">
        <f t="shared" ref="H16:H45" si="5">D16-E16-F16</f>
        <v>-12150</v>
      </c>
    </row>
    <row r="17" spans="1:8" x14ac:dyDescent="0.2">
      <c r="A17" s="9" t="s">
        <v>22</v>
      </c>
      <c r="B17" s="9" t="s">
        <v>85</v>
      </c>
      <c r="C17" s="76" t="s">
        <v>91</v>
      </c>
      <c r="D17" s="17">
        <v>300000</v>
      </c>
      <c r="E17" s="22">
        <v>194840</v>
      </c>
      <c r="F17" s="35">
        <v>46138</v>
      </c>
      <c r="G17" s="63">
        <f t="shared" ref="G17" si="6">SUM(E17+F17)</f>
        <v>240978</v>
      </c>
      <c r="H17" s="28">
        <f t="shared" ref="H17" si="7">D17-E17-F17</f>
        <v>59022</v>
      </c>
    </row>
    <row r="18" spans="1:8" x14ac:dyDescent="0.2">
      <c r="A18" s="9" t="s">
        <v>25</v>
      </c>
      <c r="B18" s="89" t="s">
        <v>86</v>
      </c>
      <c r="C18" s="76" t="s">
        <v>26</v>
      </c>
      <c r="D18" s="92">
        <v>0</v>
      </c>
      <c r="E18" s="93">
        <v>3173</v>
      </c>
      <c r="F18" s="84"/>
      <c r="G18" s="90">
        <f t="shared" ref="G18:G20" si="8">SUM(E18+F18)</f>
        <v>3173</v>
      </c>
      <c r="H18" s="91">
        <f t="shared" ref="H18:H20" si="9">D18-E18-F18</f>
        <v>-3173</v>
      </c>
    </row>
    <row r="19" spans="1:8" x14ac:dyDescent="0.2">
      <c r="A19" s="9" t="s">
        <v>7</v>
      </c>
      <c r="B19" s="9" t="s">
        <v>59</v>
      </c>
      <c r="C19" s="76" t="s">
        <v>32</v>
      </c>
      <c r="D19" s="17">
        <v>250000</v>
      </c>
      <c r="E19" s="22">
        <v>0</v>
      </c>
      <c r="F19" s="35"/>
      <c r="G19" s="63">
        <f t="shared" si="8"/>
        <v>0</v>
      </c>
      <c r="H19" s="28">
        <f t="shared" si="9"/>
        <v>250000</v>
      </c>
    </row>
    <row r="20" spans="1:8" x14ac:dyDescent="0.2">
      <c r="A20" s="8" t="s">
        <v>4</v>
      </c>
      <c r="B20" s="83" t="s">
        <v>56</v>
      </c>
      <c r="C20" s="74" t="s">
        <v>39</v>
      </c>
      <c r="D20" s="16">
        <v>110000</v>
      </c>
      <c r="E20" s="21">
        <v>38745</v>
      </c>
      <c r="F20" s="37"/>
      <c r="G20" s="62">
        <f t="shared" si="8"/>
        <v>38745</v>
      </c>
      <c r="H20" s="27">
        <f t="shared" si="9"/>
        <v>71255</v>
      </c>
    </row>
    <row r="21" spans="1:8" x14ac:dyDescent="0.2">
      <c r="A21" s="8"/>
      <c r="B21" s="83" t="s">
        <v>58</v>
      </c>
      <c r="C21" s="74" t="s">
        <v>34</v>
      </c>
      <c r="D21" s="16">
        <v>122000</v>
      </c>
      <c r="E21" s="21">
        <v>90682</v>
      </c>
      <c r="F21" s="37"/>
      <c r="G21" s="62">
        <f>SUM(E21+F21)</f>
        <v>90682</v>
      </c>
      <c r="H21" s="27">
        <f>D21-E21-F21</f>
        <v>31318</v>
      </c>
    </row>
    <row r="22" spans="1:8" x14ac:dyDescent="0.2">
      <c r="A22" s="8"/>
      <c r="B22" s="83" t="s">
        <v>60</v>
      </c>
      <c r="C22" s="74" t="s">
        <v>48</v>
      </c>
      <c r="D22" s="16">
        <v>50000</v>
      </c>
      <c r="E22" s="21">
        <v>4400</v>
      </c>
      <c r="F22" s="37"/>
      <c r="G22" s="62">
        <f t="shared" ref="G22:G26" si="10">SUM(E22+F22)</f>
        <v>4400</v>
      </c>
      <c r="H22" s="27">
        <f t="shared" ref="H22:H26" si="11">D22-E22-F22</f>
        <v>45600</v>
      </c>
    </row>
    <row r="23" spans="1:8" x14ac:dyDescent="0.2">
      <c r="A23" s="8"/>
      <c r="B23" s="83" t="s">
        <v>53</v>
      </c>
      <c r="C23" s="74" t="s">
        <v>49</v>
      </c>
      <c r="D23" s="16">
        <v>300000</v>
      </c>
      <c r="E23" s="21">
        <v>0</v>
      </c>
      <c r="F23" s="37"/>
      <c r="G23" s="62">
        <f t="shared" si="10"/>
        <v>0</v>
      </c>
      <c r="H23" s="27">
        <f t="shared" si="11"/>
        <v>300000</v>
      </c>
    </row>
    <row r="24" spans="1:8" x14ac:dyDescent="0.2">
      <c r="A24" s="8"/>
      <c r="B24" s="83" t="s">
        <v>54</v>
      </c>
      <c r="C24" s="74" t="s">
        <v>50</v>
      </c>
      <c r="D24" s="16">
        <v>100000</v>
      </c>
      <c r="E24" s="21">
        <v>26441</v>
      </c>
      <c r="F24" s="37"/>
      <c r="G24" s="62">
        <f t="shared" si="10"/>
        <v>26441</v>
      </c>
      <c r="H24" s="27">
        <f t="shared" si="11"/>
        <v>73559</v>
      </c>
    </row>
    <row r="25" spans="1:8" x14ac:dyDescent="0.2">
      <c r="A25" s="8"/>
      <c r="B25" s="83" t="s">
        <v>55</v>
      </c>
      <c r="C25" s="74" t="s">
        <v>51</v>
      </c>
      <c r="D25" s="16">
        <v>42000</v>
      </c>
      <c r="E25" s="21">
        <v>0</v>
      </c>
      <c r="F25" s="37"/>
      <c r="G25" s="62">
        <f t="shared" si="10"/>
        <v>0</v>
      </c>
      <c r="H25" s="27">
        <f t="shared" si="11"/>
        <v>42000</v>
      </c>
    </row>
    <row r="26" spans="1:8" x14ac:dyDescent="0.2">
      <c r="A26" s="8"/>
      <c r="B26" s="83" t="s">
        <v>61</v>
      </c>
      <c r="C26" s="74" t="s">
        <v>52</v>
      </c>
      <c r="D26" s="16">
        <v>80000</v>
      </c>
      <c r="E26" s="21">
        <v>0</v>
      </c>
      <c r="F26" s="37"/>
      <c r="G26" s="62">
        <f t="shared" si="10"/>
        <v>0</v>
      </c>
      <c r="H26" s="27">
        <f t="shared" si="11"/>
        <v>80000</v>
      </c>
    </row>
    <row r="27" spans="1:8" x14ac:dyDescent="0.2">
      <c r="A27" s="8"/>
      <c r="B27" s="83" t="s">
        <v>65</v>
      </c>
      <c r="C27" s="74" t="s">
        <v>64</v>
      </c>
      <c r="D27" s="16">
        <v>32000</v>
      </c>
      <c r="E27" s="21">
        <v>0</v>
      </c>
      <c r="F27" s="37"/>
      <c r="G27" s="62">
        <f t="shared" si="4"/>
        <v>0</v>
      </c>
      <c r="H27" s="27">
        <f t="shared" si="5"/>
        <v>32000</v>
      </c>
    </row>
    <row r="28" spans="1:8" x14ac:dyDescent="0.2">
      <c r="A28" s="10"/>
      <c r="B28" s="10" t="s">
        <v>67</v>
      </c>
      <c r="C28" s="75" t="s">
        <v>66</v>
      </c>
      <c r="D28" s="16">
        <v>100000</v>
      </c>
      <c r="E28" s="21">
        <v>0</v>
      </c>
      <c r="F28" s="37"/>
      <c r="G28" s="62">
        <f t="shared" ref="G28:G29" si="12">SUM(E28+F28)</f>
        <v>0</v>
      </c>
      <c r="H28" s="27">
        <f t="shared" ref="H28:H29" si="13">D28-E28-F28</f>
        <v>100000</v>
      </c>
    </row>
    <row r="29" spans="1:8" x14ac:dyDescent="0.2">
      <c r="A29" s="10"/>
      <c r="B29" s="10" t="s">
        <v>69</v>
      </c>
      <c r="C29" s="75" t="s">
        <v>68</v>
      </c>
      <c r="D29" s="16">
        <v>50000</v>
      </c>
      <c r="E29" s="21">
        <v>0</v>
      </c>
      <c r="F29" s="37"/>
      <c r="G29" s="62">
        <f t="shared" si="12"/>
        <v>0</v>
      </c>
      <c r="H29" s="27">
        <f t="shared" si="13"/>
        <v>50000</v>
      </c>
    </row>
    <row r="30" spans="1:8" x14ac:dyDescent="0.2">
      <c r="A30" s="10"/>
      <c r="B30" s="10" t="s">
        <v>87</v>
      </c>
      <c r="C30" s="75" t="s">
        <v>41</v>
      </c>
      <c r="D30" s="16">
        <v>0</v>
      </c>
      <c r="E30" s="21">
        <v>0</v>
      </c>
      <c r="F30" s="37"/>
      <c r="G30" s="62">
        <f t="shared" ref="G30:G32" si="14">SUM(E30+F30)</f>
        <v>0</v>
      </c>
      <c r="H30" s="27">
        <f t="shared" ref="H30:H32" si="15">D30-E30-F30</f>
        <v>0</v>
      </c>
    </row>
    <row r="31" spans="1:8" x14ac:dyDescent="0.2">
      <c r="A31" s="10"/>
      <c r="B31" s="10" t="s">
        <v>88</v>
      </c>
      <c r="C31" s="74" t="s">
        <v>38</v>
      </c>
      <c r="D31" s="87">
        <v>0</v>
      </c>
      <c r="E31" s="21">
        <v>6712</v>
      </c>
      <c r="F31" s="86"/>
      <c r="G31" s="85">
        <f t="shared" si="14"/>
        <v>6712</v>
      </c>
      <c r="H31" s="88">
        <f t="shared" si="15"/>
        <v>-6712</v>
      </c>
    </row>
    <row r="32" spans="1:8" x14ac:dyDescent="0.2">
      <c r="A32" s="10"/>
      <c r="B32" s="10" t="s">
        <v>89</v>
      </c>
      <c r="C32" s="75" t="s">
        <v>27</v>
      </c>
      <c r="D32" s="16">
        <v>0</v>
      </c>
      <c r="E32" s="21">
        <v>1600</v>
      </c>
      <c r="F32" s="37"/>
      <c r="G32" s="62">
        <f t="shared" si="14"/>
        <v>1600</v>
      </c>
      <c r="H32" s="27">
        <f t="shared" si="15"/>
        <v>-1600</v>
      </c>
    </row>
    <row r="33" spans="1:11" x14ac:dyDescent="0.2">
      <c r="A33" s="8"/>
      <c r="B33" s="8"/>
      <c r="C33" s="58" t="s">
        <v>6</v>
      </c>
      <c r="D33" s="16">
        <v>591400</v>
      </c>
      <c r="E33" s="21">
        <v>88200</v>
      </c>
      <c r="F33" s="37">
        <v>503200</v>
      </c>
      <c r="G33" s="62">
        <f t="shared" si="4"/>
        <v>591400</v>
      </c>
      <c r="H33" s="27">
        <f t="shared" si="5"/>
        <v>0</v>
      </c>
    </row>
    <row r="34" spans="1:11" x14ac:dyDescent="0.2">
      <c r="A34" s="9" t="s">
        <v>3</v>
      </c>
      <c r="B34" s="9" t="s">
        <v>71</v>
      </c>
      <c r="C34" s="76" t="s">
        <v>70</v>
      </c>
      <c r="D34" s="17">
        <v>50000</v>
      </c>
      <c r="E34" s="22">
        <v>0</v>
      </c>
      <c r="F34" s="35"/>
      <c r="G34" s="63">
        <f t="shared" si="4"/>
        <v>0</v>
      </c>
      <c r="H34" s="28">
        <f t="shared" si="5"/>
        <v>50000</v>
      </c>
    </row>
    <row r="35" spans="1:11" x14ac:dyDescent="0.2">
      <c r="A35" s="10" t="s">
        <v>5</v>
      </c>
      <c r="B35" s="10" t="s">
        <v>73</v>
      </c>
      <c r="C35" s="75" t="s">
        <v>17</v>
      </c>
      <c r="D35" s="16">
        <v>510000</v>
      </c>
      <c r="E35" s="21">
        <v>5173</v>
      </c>
      <c r="F35" s="37"/>
      <c r="G35" s="62">
        <f t="shared" si="4"/>
        <v>5173</v>
      </c>
      <c r="H35" s="27">
        <f t="shared" si="5"/>
        <v>504827</v>
      </c>
    </row>
    <row r="36" spans="1:11" x14ac:dyDescent="0.2">
      <c r="A36" s="10"/>
      <c r="B36" s="10" t="s">
        <v>76</v>
      </c>
      <c r="C36" s="75" t="s">
        <v>35</v>
      </c>
      <c r="D36" s="16">
        <v>500000</v>
      </c>
      <c r="E36" s="21">
        <v>203270</v>
      </c>
      <c r="F36" s="37">
        <v>174827</v>
      </c>
      <c r="G36" s="62">
        <f t="shared" si="4"/>
        <v>378097</v>
      </c>
      <c r="H36" s="27">
        <f t="shared" si="5"/>
        <v>121903</v>
      </c>
    </row>
    <row r="37" spans="1:11" x14ac:dyDescent="0.2">
      <c r="A37" s="10"/>
      <c r="B37" s="10" t="s">
        <v>77</v>
      </c>
      <c r="C37" s="75" t="s">
        <v>40</v>
      </c>
      <c r="D37" s="16">
        <v>50000</v>
      </c>
      <c r="E37" s="21">
        <v>6900</v>
      </c>
      <c r="F37" s="37"/>
      <c r="G37" s="62">
        <f t="shared" ref="G37:G39" si="16">SUM(E37+F37)</f>
        <v>6900</v>
      </c>
      <c r="H37" s="27">
        <f t="shared" ref="H37:H39" si="17">D37-E37-F37</f>
        <v>43100</v>
      </c>
    </row>
    <row r="38" spans="1:11" x14ac:dyDescent="0.2">
      <c r="A38" s="10"/>
      <c r="B38" s="10" t="s">
        <v>78</v>
      </c>
      <c r="C38" s="75" t="s">
        <v>79</v>
      </c>
      <c r="D38" s="16">
        <v>39000</v>
      </c>
      <c r="E38" s="21">
        <v>0</v>
      </c>
      <c r="F38" s="37"/>
      <c r="G38" s="62">
        <f t="shared" si="16"/>
        <v>0</v>
      </c>
      <c r="H38" s="27">
        <f t="shared" si="17"/>
        <v>39000</v>
      </c>
    </row>
    <row r="39" spans="1:11" x14ac:dyDescent="0.2">
      <c r="A39" s="10"/>
      <c r="B39" s="10" t="s">
        <v>80</v>
      </c>
      <c r="C39" s="75" t="s">
        <v>36</v>
      </c>
      <c r="D39" s="16">
        <v>107000</v>
      </c>
      <c r="E39" s="21">
        <v>78575</v>
      </c>
      <c r="F39" s="37"/>
      <c r="G39" s="62">
        <f t="shared" si="16"/>
        <v>78575</v>
      </c>
      <c r="H39" s="27">
        <f t="shared" si="17"/>
        <v>28425</v>
      </c>
    </row>
    <row r="40" spans="1:11" x14ac:dyDescent="0.2">
      <c r="A40" s="10"/>
      <c r="B40" s="10" t="s">
        <v>74</v>
      </c>
      <c r="C40" s="75" t="s">
        <v>75</v>
      </c>
      <c r="D40" s="16">
        <v>50000</v>
      </c>
      <c r="E40" s="21">
        <v>0</v>
      </c>
      <c r="F40" s="37"/>
      <c r="G40" s="62">
        <f t="shared" si="4"/>
        <v>0</v>
      </c>
      <c r="H40" s="27">
        <f t="shared" si="5"/>
        <v>50000</v>
      </c>
    </row>
    <row r="41" spans="1:11" x14ac:dyDescent="0.2">
      <c r="A41" s="9" t="s">
        <v>18</v>
      </c>
      <c r="B41" s="9" t="s">
        <v>72</v>
      </c>
      <c r="C41" s="76" t="s">
        <v>19</v>
      </c>
      <c r="D41" s="17">
        <v>25000</v>
      </c>
      <c r="E41" s="22">
        <v>0</v>
      </c>
      <c r="F41" s="35"/>
      <c r="G41" s="63">
        <f t="shared" si="4"/>
        <v>0</v>
      </c>
      <c r="H41" s="28">
        <f t="shared" si="5"/>
        <v>25000</v>
      </c>
    </row>
    <row r="42" spans="1:11" x14ac:dyDescent="0.2">
      <c r="A42" s="9" t="s">
        <v>28</v>
      </c>
      <c r="B42" s="9" t="s">
        <v>81</v>
      </c>
      <c r="C42" s="76" t="s">
        <v>37</v>
      </c>
      <c r="D42" s="30">
        <v>50000</v>
      </c>
      <c r="E42" s="31">
        <v>56337</v>
      </c>
      <c r="F42" s="36"/>
      <c r="G42" s="64">
        <f t="shared" si="4"/>
        <v>56337</v>
      </c>
      <c r="H42" s="32">
        <f t="shared" si="5"/>
        <v>-6337</v>
      </c>
    </row>
    <row r="43" spans="1:11" x14ac:dyDescent="0.2">
      <c r="A43" s="8"/>
      <c r="B43" s="8" t="s">
        <v>82</v>
      </c>
      <c r="C43" s="75" t="s">
        <v>29</v>
      </c>
      <c r="D43" s="77">
        <v>100000</v>
      </c>
      <c r="E43" s="78">
        <v>10483</v>
      </c>
      <c r="F43" s="79"/>
      <c r="G43" s="80">
        <f t="shared" si="4"/>
        <v>10483</v>
      </c>
      <c r="H43" s="81">
        <f t="shared" si="5"/>
        <v>89517</v>
      </c>
    </row>
    <row r="44" spans="1:11" x14ac:dyDescent="0.2">
      <c r="A44" s="9" t="s">
        <v>1</v>
      </c>
      <c r="B44" s="9" t="s">
        <v>83</v>
      </c>
      <c r="C44" s="76" t="s">
        <v>31</v>
      </c>
      <c r="D44" s="30">
        <v>60000</v>
      </c>
      <c r="E44" s="31">
        <v>1500</v>
      </c>
      <c r="F44" s="36"/>
      <c r="G44" s="64">
        <f t="shared" si="4"/>
        <v>1500</v>
      </c>
      <c r="H44" s="32">
        <f t="shared" si="5"/>
        <v>58500</v>
      </c>
    </row>
    <row r="45" spans="1:11" ht="13.5" thickBot="1" x14ac:dyDescent="0.25">
      <c r="A45" s="57" t="s">
        <v>0</v>
      </c>
      <c r="B45" s="57" t="s">
        <v>84</v>
      </c>
      <c r="C45" s="5" t="s">
        <v>0</v>
      </c>
      <c r="D45" s="45">
        <v>99827</v>
      </c>
      <c r="E45" s="46">
        <v>0</v>
      </c>
      <c r="F45" s="47"/>
      <c r="G45" s="65">
        <f t="shared" si="4"/>
        <v>0</v>
      </c>
      <c r="H45" s="48">
        <f t="shared" si="5"/>
        <v>99827</v>
      </c>
    </row>
    <row r="46" spans="1:11" ht="13.5" thickBot="1" x14ac:dyDescent="0.25">
      <c r="C46" s="49" t="s">
        <v>11</v>
      </c>
      <c r="D46" s="50">
        <f>SUM(D14:D45)</f>
        <v>3993227</v>
      </c>
      <c r="E46" s="51">
        <f t="shared" ref="E46:F46" si="18">SUM(E14:E45)</f>
        <v>881336</v>
      </c>
      <c r="F46" s="52">
        <f t="shared" si="18"/>
        <v>724165</v>
      </c>
      <c r="G46" s="66">
        <f>SUM(G14:G45)</f>
        <v>1605501</v>
      </c>
      <c r="H46" s="53">
        <f>SUM(H14:H45)</f>
        <v>2387726</v>
      </c>
      <c r="I46" s="6"/>
    </row>
    <row r="47" spans="1:11" ht="13.5" thickBot="1" x14ac:dyDescent="0.25">
      <c r="C47" s="11"/>
      <c r="D47" s="29"/>
      <c r="J47" s="13"/>
      <c r="K47" s="7"/>
    </row>
    <row r="48" spans="1:11" ht="13.5" thickBot="1" x14ac:dyDescent="0.25">
      <c r="C48" s="14" t="s">
        <v>15</v>
      </c>
      <c r="D48" s="18">
        <f>D12-D46</f>
        <v>-1243227</v>
      </c>
      <c r="E48" s="67">
        <f>E12-E46</f>
        <v>-881336</v>
      </c>
      <c r="F48" s="71"/>
      <c r="G48" s="72">
        <f>G12-G46</f>
        <v>-1605501</v>
      </c>
      <c r="H48" s="73">
        <f>H12-H46</f>
        <v>362274</v>
      </c>
    </row>
    <row r="49" spans="3:8" ht="13.5" thickBot="1" x14ac:dyDescent="0.25"/>
    <row r="50" spans="3:8" ht="13.5" thickBot="1" x14ac:dyDescent="0.25">
      <c r="C50" s="14" t="s">
        <v>46</v>
      </c>
      <c r="D50" s="18">
        <f>D7+D48</f>
        <v>504019</v>
      </c>
      <c r="E50" s="67">
        <f>E7+E48</f>
        <v>865910</v>
      </c>
      <c r="F50" s="71"/>
      <c r="G50" s="72">
        <f>G7+G48</f>
        <v>141745</v>
      </c>
      <c r="H50" s="73"/>
    </row>
    <row r="51" spans="3:8" ht="13.5" thickBot="1" x14ac:dyDescent="0.25"/>
    <row r="52" spans="3:8" ht="13.5" thickBot="1" x14ac:dyDescent="0.25">
      <c r="C52" s="96" t="s">
        <v>47</v>
      </c>
      <c r="D52" s="97"/>
      <c r="E52" s="23">
        <v>8863699</v>
      </c>
    </row>
    <row r="53" spans="3:8" x14ac:dyDescent="0.2">
      <c r="E53" s="6"/>
    </row>
  </sheetData>
  <mergeCells count="3">
    <mergeCell ref="A2:H2"/>
    <mergeCell ref="A3:H3"/>
    <mergeCell ref="C52:D52"/>
  </mergeCells>
  <printOptions horizontalCentered="1"/>
  <pageMargins left="0.25" right="0.25" top="0.75" bottom="0.75" header="0.3" footer="0.3"/>
  <pageSetup scale="60" firstPageNumber="43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to Actual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Lindsey M. Vanek</cp:lastModifiedBy>
  <cp:lastPrinted>2026-01-28T20:04:34Z</cp:lastPrinted>
  <dcterms:created xsi:type="dcterms:W3CDTF">1999-01-10T19:59:52Z</dcterms:created>
  <dcterms:modified xsi:type="dcterms:W3CDTF">2026-01-28T20:05:02Z</dcterms:modified>
</cp:coreProperties>
</file>