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BOT\February 2022\"/>
    </mc:Choice>
  </mc:AlternateContent>
  <bookViews>
    <workbookView xWindow="0" yWindow="0" windowWidth="19200" windowHeight="5880" tabRatio="601" activeTab="1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Sheet'!$A$4:$E$41</definedName>
    <definedName name="_xlnm.Print_Area" localSheetId="3">Expenditures!$A$1:$F$220</definedName>
    <definedName name="_xlnm.Print_Area" localSheetId="1">'Inc. &amp; Exp.'!$A$1:$I$60</definedName>
    <definedName name="_xlnm.Print_Titles" localSheetId="3">Expenditures!$1:$3</definedName>
  </definedNames>
  <calcPr calcId="162913"/>
</workbook>
</file>

<file path=xl/calcChain.xml><?xml version="1.0" encoding="utf-8"?>
<calcChain xmlns="http://schemas.openxmlformats.org/spreadsheetml/2006/main">
  <c r="C313" i="13" l="1"/>
  <c r="F12" i="15"/>
  <c r="F19" i="15"/>
  <c r="F18" i="15"/>
  <c r="D21" i="16" l="1"/>
  <c r="D19" i="16"/>
  <c r="D9" i="16"/>
  <c r="I16" i="16"/>
  <c r="H9" i="16"/>
  <c r="H16" i="16" s="1"/>
  <c r="G9" i="16"/>
  <c r="G16" i="16" s="1"/>
  <c r="D30" i="15"/>
  <c r="B23" i="9"/>
  <c r="G28" i="15" l="1"/>
  <c r="H35" i="15" l="1"/>
  <c r="I35" i="15"/>
  <c r="G35" i="15"/>
  <c r="F52" i="15" l="1"/>
  <c r="D52" i="15"/>
  <c r="B52" i="15" l="1"/>
  <c r="E34" i="9" l="1"/>
  <c r="E35" i="9"/>
  <c r="E33" i="9"/>
  <c r="E24" i="9"/>
  <c r="E25" i="9"/>
  <c r="E26" i="9"/>
  <c r="E27" i="9"/>
  <c r="E28" i="9"/>
  <c r="E29" i="9"/>
  <c r="E23" i="9"/>
  <c r="E13" i="9"/>
  <c r="E14" i="9"/>
  <c r="E15" i="9"/>
  <c r="E16" i="9"/>
  <c r="E17" i="9"/>
  <c r="E12" i="9"/>
  <c r="C38" i="9"/>
  <c r="C31" i="9"/>
  <c r="C19" i="9"/>
  <c r="C40" i="9" l="1"/>
  <c r="F21" i="16"/>
  <c r="F19" i="16"/>
  <c r="F20" i="16"/>
  <c r="F22" i="16"/>
  <c r="F23" i="16"/>
  <c r="J23" i="16"/>
  <c r="J22" i="16"/>
  <c r="J21" i="16"/>
  <c r="J20" i="16"/>
  <c r="J19" i="16"/>
  <c r="J17" i="16"/>
  <c r="J15" i="16"/>
  <c r="J14" i="16"/>
  <c r="J13" i="16"/>
  <c r="J12" i="16"/>
  <c r="J11" i="16"/>
  <c r="J10" i="16"/>
  <c r="J9" i="16"/>
  <c r="E52" i="15"/>
  <c r="J16" i="16" l="1"/>
  <c r="K24" i="16" l="1"/>
  <c r="D24" i="16" l="1"/>
  <c r="B24" i="16"/>
  <c r="C24" i="16"/>
  <c r="E24" i="16"/>
  <c r="F14" i="16" l="1"/>
  <c r="F13" i="16"/>
  <c r="F12" i="16"/>
  <c r="F11" i="16"/>
  <c r="F10" i="16"/>
  <c r="F9" i="16"/>
  <c r="K16" i="16" l="1"/>
  <c r="G24" i="16"/>
  <c r="H24" i="16"/>
  <c r="I24" i="16"/>
  <c r="M24" i="16"/>
  <c r="C16" i="16"/>
  <c r="C25" i="16" s="1"/>
  <c r="D16" i="16"/>
  <c r="D25" i="16" s="1"/>
  <c r="E16" i="16"/>
  <c r="E25" i="16" s="1"/>
  <c r="M16" i="16"/>
  <c r="B16" i="16"/>
  <c r="B25" i="16" s="1"/>
  <c r="N17" i="16" l="1"/>
  <c r="F15" i="16"/>
  <c r="F24" i="16" l="1"/>
  <c r="J24" i="16"/>
  <c r="F16" i="16"/>
  <c r="F17" i="16"/>
  <c r="G45" i="15"/>
  <c r="G43" i="15"/>
  <c r="H42" i="15"/>
  <c r="H41" i="15"/>
  <c r="G34" i="15"/>
  <c r="G31" i="15"/>
  <c r="G26" i="15"/>
  <c r="G21" i="15"/>
  <c r="G20" i="15"/>
  <c r="G19" i="15"/>
  <c r="G17" i="15"/>
  <c r="G15" i="15"/>
  <c r="H16" i="15"/>
  <c r="H14" i="15"/>
  <c r="H13" i="15"/>
  <c r="G13" i="15"/>
  <c r="I12" i="15"/>
  <c r="D31" i="9"/>
  <c r="G18" i="15"/>
  <c r="G16" i="15"/>
  <c r="B31" i="9"/>
  <c r="E9" i="15"/>
  <c r="G9" i="15"/>
  <c r="H9" i="15"/>
  <c r="I9" i="15"/>
  <c r="I10" i="15"/>
  <c r="H10" i="15"/>
  <c r="E12" i="15"/>
  <c r="E13" i="15"/>
  <c r="E14" i="15"/>
  <c r="E15" i="15"/>
  <c r="E16" i="15"/>
  <c r="I16" i="15"/>
  <c r="E17" i="15"/>
  <c r="E18" i="15"/>
  <c r="I18" i="15"/>
  <c r="E19" i="15"/>
  <c r="E20" i="15"/>
  <c r="E21" i="15"/>
  <c r="E23" i="15"/>
  <c r="G23" i="15"/>
  <c r="H23" i="15"/>
  <c r="I23" i="15"/>
  <c r="G24" i="15"/>
  <c r="H24" i="15"/>
  <c r="I24" i="15"/>
  <c r="E26" i="15"/>
  <c r="H26" i="15"/>
  <c r="I26" i="15"/>
  <c r="E28" i="15"/>
  <c r="H28" i="15"/>
  <c r="I28" i="15"/>
  <c r="E30" i="15"/>
  <c r="G30" i="15"/>
  <c r="H30" i="15"/>
  <c r="I30" i="15"/>
  <c r="E31" i="15"/>
  <c r="E34" i="15"/>
  <c r="E36" i="15"/>
  <c r="B38" i="15"/>
  <c r="D38" i="15"/>
  <c r="E41" i="15"/>
  <c r="G41" i="15"/>
  <c r="E42" i="15"/>
  <c r="I42" i="15"/>
  <c r="E43" i="15"/>
  <c r="E44" i="15"/>
  <c r="G44" i="15"/>
  <c r="H44" i="15"/>
  <c r="I44" i="15"/>
  <c r="E45" i="15"/>
  <c r="I45" i="15"/>
  <c r="E46" i="15"/>
  <c r="E47" i="15"/>
  <c r="G47" i="15"/>
  <c r="H47" i="15"/>
  <c r="I47" i="15"/>
  <c r="E48" i="15"/>
  <c r="G48" i="15"/>
  <c r="H48" i="15"/>
  <c r="I48" i="15"/>
  <c r="E49" i="15"/>
  <c r="G49" i="15"/>
  <c r="H49" i="15"/>
  <c r="I49" i="15"/>
  <c r="C52" i="15"/>
  <c r="B19" i="9"/>
  <c r="B38" i="9"/>
  <c r="H15" i="15"/>
  <c r="H18" i="15"/>
  <c r="G14" i="15"/>
  <c r="I13" i="15"/>
  <c r="I21" i="15"/>
  <c r="G42" i="15"/>
  <c r="I15" i="15"/>
  <c r="D54" i="15" l="1"/>
  <c r="E38" i="15"/>
  <c r="B40" i="9"/>
  <c r="M25" i="16"/>
  <c r="G25" i="16"/>
  <c r="I25" i="16"/>
  <c r="B54" i="15"/>
  <c r="C38" i="15"/>
  <c r="C54" i="15" s="1"/>
  <c r="F25" i="16"/>
  <c r="H12" i="15"/>
  <c r="G12" i="15"/>
  <c r="E19" i="9"/>
  <c r="I43" i="15"/>
  <c r="H43" i="15"/>
  <c r="K25" i="16"/>
  <c r="D19" i="9"/>
  <c r="H25" i="16"/>
  <c r="H45" i="15"/>
  <c r="I31" i="15"/>
  <c r="H17" i="15"/>
  <c r="H21" i="15"/>
  <c r="H20" i="15"/>
  <c r="H34" i="15"/>
  <c r="H31" i="15"/>
  <c r="I34" i="15"/>
  <c r="I14" i="15"/>
  <c r="I19" i="15"/>
  <c r="I20" i="15"/>
  <c r="I41" i="15"/>
  <c r="H19" i="15"/>
  <c r="I17" i="15"/>
  <c r="E31" i="9"/>
  <c r="J25" i="16" l="1"/>
  <c r="G52" i="15"/>
  <c r="I52" i="15"/>
  <c r="H46" i="15"/>
  <c r="H52" i="15" s="1"/>
  <c r="G46" i="15"/>
  <c r="I46" i="15"/>
  <c r="I36" i="15"/>
  <c r="H36" i="15"/>
  <c r="H38" i="15" s="1"/>
  <c r="F38" i="15"/>
  <c r="G36" i="15"/>
  <c r="F54" i="15" l="1"/>
  <c r="D36" i="9" s="1"/>
  <c r="I38" i="15"/>
  <c r="G38" i="15"/>
  <c r="H54" i="15"/>
  <c r="D38" i="9" l="1"/>
  <c r="E36" i="9"/>
  <c r="I54" i="15"/>
  <c r="E38" i="9" l="1"/>
  <c r="E40" i="9" s="1"/>
  <c r="D40" i="9"/>
  <c r="N20" i="16"/>
  <c r="L24" i="16"/>
  <c r="N19" i="16"/>
  <c r="N21" i="16"/>
  <c r="N23" i="16"/>
  <c r="N22" i="16"/>
  <c r="N24" i="16" l="1"/>
  <c r="N13" i="16" l="1"/>
  <c r="N14" i="16"/>
  <c r="N11" i="16"/>
  <c r="N9" i="16"/>
  <c r="L16" i="16"/>
  <c r="L25" i="16" s="1"/>
  <c r="N12" i="16"/>
  <c r="N15" i="16"/>
  <c r="N10" i="16"/>
  <c r="N16" i="16" l="1"/>
  <c r="N25" i="16" s="1"/>
</calcChain>
</file>

<file path=xl/sharedStrings.xml><?xml version="1.0" encoding="utf-8"?>
<sst xmlns="http://schemas.openxmlformats.org/spreadsheetml/2006/main" count="751" uniqueCount="493">
  <si>
    <t>McLennan Community College</t>
  </si>
  <si>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</si>
  <si>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</si>
  <si>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</si>
  <si>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</si>
  <si>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</si>
  <si>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</si>
  <si>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</si>
  <si>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</si>
  <si>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</si>
  <si>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</si>
  <si>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</si>
  <si>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</si>
  <si>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</si>
  <si>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</si>
  <si>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</si>
  <si>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</si>
  <si>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</si>
  <si>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</si>
  <si>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</si>
  <si>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Tuition - Non Credit VOC</t>
  </si>
  <si>
    <t>Pledged Tuition</t>
  </si>
  <si>
    <t>Pledged Tuition: Sch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</si>
  <si>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</si>
  <si>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</si>
  <si>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</si>
  <si>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</si>
  <si>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</si>
  <si>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</si>
  <si>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</si>
  <si>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</si>
  <si>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</si>
  <si>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</si>
  <si>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</si>
  <si>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</si>
  <si>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</si>
  <si>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</si>
  <si>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</si>
  <si>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</si>
  <si>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</si>
  <si>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</si>
  <si>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</si>
  <si>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</si>
  <si>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</si>
  <si>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</si>
  <si>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</si>
  <si>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</si>
  <si>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</si>
  <si>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</si>
  <si>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Tuition Non/Credit Community Programs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</si>
  <si>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</si>
  <si>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</si>
  <si>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</si>
  <si>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</si>
  <si>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</si>
  <si>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</si>
  <si>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</si>
  <si>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</si>
  <si>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State Appropriations (Hazelwood)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</si>
  <si>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</si>
  <si>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</si>
  <si>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</si>
  <si>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</si>
  <si>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</si>
  <si>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</si>
  <si>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</si>
  <si>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</si>
  <si>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</si>
  <si>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</si>
  <si>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</si>
  <si>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</si>
  <si>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 xml:space="preserve">   Auxiliary Fund</t>
  </si>
  <si>
    <t xml:space="preserve">   Payroll Fund</t>
  </si>
  <si>
    <t xml:space="preserve">   Federal Fund</t>
  </si>
  <si>
    <t xml:space="preserve">   2019 Construction</t>
  </si>
  <si>
    <t>Total Bank Accounts</t>
  </si>
  <si>
    <t>Misc. Petty Cash Accounts</t>
  </si>
  <si>
    <t>Investments</t>
  </si>
  <si>
    <t xml:space="preserve">   TexPool</t>
  </si>
  <si>
    <t xml:space="preserve">   Lone Star Investment </t>
  </si>
  <si>
    <t>Total Investments</t>
  </si>
  <si>
    <t>Total Cash &amp; Investments</t>
  </si>
  <si>
    <t xml:space="preserve">   Worker's Comp</t>
  </si>
  <si>
    <t xml:space="preserve">   TFNB ICS</t>
  </si>
  <si>
    <t xml:space="preserve">   TFNB MMA</t>
  </si>
  <si>
    <t>2020/2021</t>
  </si>
  <si>
    <t>Purpose</t>
  </si>
  <si>
    <t xml:space="preserve">   General Operating</t>
  </si>
  <si>
    <t>Scholarships &amp; Exemptions</t>
  </si>
  <si>
    <t>Accounts Receivable</t>
  </si>
  <si>
    <t>Cash and Investments</t>
  </si>
  <si>
    <t>Revised Budget</t>
  </si>
  <si>
    <t>Accounts Payable</t>
  </si>
  <si>
    <t>Misc. Liabilities</t>
  </si>
  <si>
    <t>Debt Service</t>
  </si>
  <si>
    <t>Series 2019</t>
  </si>
  <si>
    <t>Construction</t>
  </si>
  <si>
    <t>McNamara Custom Services, Inc.</t>
  </si>
  <si>
    <t>Citibank</t>
  </si>
  <si>
    <t>Reliant</t>
  </si>
  <si>
    <t>Campus-Utilities</t>
  </si>
  <si>
    <t>Shamrock Property Management</t>
  </si>
  <si>
    <t>City of Waco - Water Dept.</t>
  </si>
  <si>
    <t>Bain Paper Company</t>
  </si>
  <si>
    <t>Custodial-Supplies</t>
  </si>
  <si>
    <t>Chemistry-Supplies</t>
  </si>
  <si>
    <t>Central Utilities-Supplies</t>
  </si>
  <si>
    <t>Child Development-Supplies</t>
  </si>
  <si>
    <t>Marcom-Advertising</t>
  </si>
  <si>
    <t>Dealers Electrical Supply</t>
  </si>
  <si>
    <t>Office Depot</t>
  </si>
  <si>
    <t>Grande Communications</t>
  </si>
  <si>
    <t>ISS-Internet Services</t>
  </si>
  <si>
    <t>Music-Supplies</t>
  </si>
  <si>
    <t>Building Maintenance-Supplies</t>
  </si>
  <si>
    <t>Physical Plant-Supplies</t>
  </si>
  <si>
    <t>AT&amp;T</t>
  </si>
  <si>
    <t>ISS-Telephone</t>
  </si>
  <si>
    <t>Grounds-Supplies</t>
  </si>
  <si>
    <t>A-1 Banner &amp; Sign Co. Inc</t>
  </si>
  <si>
    <t>HEB Credit Receivables</t>
  </si>
  <si>
    <t>Food Services-Supplies</t>
  </si>
  <si>
    <t>Landscape Supply</t>
  </si>
  <si>
    <t>Ranch-Supplies</t>
  </si>
  <si>
    <t>Bar None Country Store</t>
  </si>
  <si>
    <t>AT&amp;T Mobility</t>
  </si>
  <si>
    <t>Fuelman</t>
  </si>
  <si>
    <t>Security-Supplies</t>
  </si>
  <si>
    <t>Cosmetology-Supplies</t>
  </si>
  <si>
    <t>North Waco Tropical Fish</t>
  </si>
  <si>
    <t>Gale/Cengage Learning</t>
  </si>
  <si>
    <t>Library-Books</t>
  </si>
  <si>
    <t>Keith's Ace Hardware</t>
  </si>
  <si>
    <t>American DataBank LLC</t>
  </si>
  <si>
    <t>Physical Plant-Auto Maintenance</t>
  </si>
  <si>
    <t>Ridgewood Country Club</t>
  </si>
  <si>
    <t>President's Office-Membership Dues</t>
  </si>
  <si>
    <t>Green Life Interiors</t>
  </si>
  <si>
    <t>Steve Treese</t>
  </si>
  <si>
    <t>Athletics-Supplies</t>
  </si>
  <si>
    <t>Star Supply Inc</t>
  </si>
  <si>
    <t>Matheson Tri-Gas, Inc</t>
  </si>
  <si>
    <t>Child Development-Telephone</t>
  </si>
  <si>
    <t>Vet Tech-Supplies</t>
  </si>
  <si>
    <t>The College Board</t>
  </si>
  <si>
    <t>FHEG-MCC Bookstore</t>
  </si>
  <si>
    <t>Legal-Fees</t>
  </si>
  <si>
    <t>Procurement Card- Departmental Charges</t>
  </si>
  <si>
    <t>HCS Inc</t>
  </si>
  <si>
    <t>Texas General Land Office</t>
  </si>
  <si>
    <t>YBP Library Services</t>
  </si>
  <si>
    <t>2021/2022</t>
  </si>
  <si>
    <t>Bookstore-Department Charges</t>
  </si>
  <si>
    <t>Inceptia</t>
  </si>
  <si>
    <t>Waco Tribune Herald</t>
  </si>
  <si>
    <t>P&amp;E Mechanical Contractors LLC</t>
  </si>
  <si>
    <t>Food Services-Caterings</t>
  </si>
  <si>
    <t>Carolina Biological Supply Com</t>
  </si>
  <si>
    <t>Biology-Supplies</t>
  </si>
  <si>
    <t xml:space="preserve">  Food Services</t>
  </si>
  <si>
    <t>CDW Government, Inc</t>
  </si>
  <si>
    <t>Technology for Education</t>
  </si>
  <si>
    <t xml:space="preserve">Sheehy, Lovelace &amp; Mayfield, </t>
  </si>
  <si>
    <t>Global Financial Aid Services</t>
  </si>
  <si>
    <t>Texas Golf Karts</t>
  </si>
  <si>
    <t xml:space="preserve">   Texas Range</t>
  </si>
  <si>
    <t>SKC Communication Products</t>
  </si>
  <si>
    <t>ATDS</t>
  </si>
  <si>
    <t>Workforce-Truck Driving School</t>
  </si>
  <si>
    <t>Esquire of Texas</t>
  </si>
  <si>
    <t>Lighthouse Streaming</t>
  </si>
  <si>
    <t>Athletics-Video Streaming</t>
  </si>
  <si>
    <t>Amazon Capital Services</t>
  </si>
  <si>
    <t>Marcom-Supplies</t>
  </si>
  <si>
    <t>Brazos Transport LLC</t>
  </si>
  <si>
    <t>Mirion Technologies (GDS) Inc</t>
  </si>
  <si>
    <t>Financial Aid-File Reviews</t>
  </si>
  <si>
    <t>Rick Gauer</t>
  </si>
  <si>
    <t>Athletics-Officials</t>
  </si>
  <si>
    <t>Alsco Inc</t>
  </si>
  <si>
    <t>Valvoline LLC</t>
  </si>
  <si>
    <t>December</t>
  </si>
  <si>
    <t>Dell, Inc</t>
  </si>
  <si>
    <t>LTC 3rd Floor-Renovation</t>
  </si>
  <si>
    <t>Athletics-Student Housing</t>
  </si>
  <si>
    <t>Avinext</t>
  </si>
  <si>
    <t>Commencement-Supplies</t>
  </si>
  <si>
    <t>Texas Multi-Chem, Ltd</t>
  </si>
  <si>
    <t>Baseball-Supplies</t>
  </si>
  <si>
    <t>ISS-Internet Service</t>
  </si>
  <si>
    <t>Audacy Operations Inc</t>
  </si>
  <si>
    <t>President's Office-Sponsorship</t>
  </si>
  <si>
    <t>Q1 Media, Inc</t>
  </si>
  <si>
    <t>Johnson Controls, Inc</t>
  </si>
  <si>
    <t>The Huntington National Bank</t>
  </si>
  <si>
    <t>Athletics-Mower Lease</t>
  </si>
  <si>
    <t>Alliance Electrical Group</t>
  </si>
  <si>
    <t>Marianna,Inc.</t>
  </si>
  <si>
    <t>Student Support Services-Telephone</t>
  </si>
  <si>
    <t>Adult Education-Telephone</t>
  </si>
  <si>
    <t>U.S. Foods Inc</t>
  </si>
  <si>
    <t>Center for Applied Linguistics</t>
  </si>
  <si>
    <t>Adult Education-Supplies</t>
  </si>
  <si>
    <t>Equine Performance Veterinaria</t>
  </si>
  <si>
    <t>Erica Peet</t>
  </si>
  <si>
    <t>Cottonwood Creek Golf Course</t>
  </si>
  <si>
    <t>HPE-Golf Classes</t>
  </si>
  <si>
    <t>Impact Promotional Services</t>
  </si>
  <si>
    <t>Lingo Communications</t>
  </si>
  <si>
    <t>Central Texas Publishing LP</t>
  </si>
  <si>
    <t>Chet Martin</t>
  </si>
  <si>
    <t>Pioneer Vacuum Services LLC</t>
  </si>
  <si>
    <t>Axon Enterprises Inc</t>
  </si>
  <si>
    <t>Zoom Video Communications, Inc</t>
  </si>
  <si>
    <t>ISS-Video Conferencing</t>
  </si>
  <si>
    <t>January</t>
  </si>
  <si>
    <t>Dec '21/Jan '22</t>
  </si>
  <si>
    <t>1/31/2022</t>
  </si>
  <si>
    <t>Five months or 41.67%</t>
  </si>
  <si>
    <t>Thru Jan 2021</t>
  </si>
  <si>
    <t>Thru Jan 2022</t>
  </si>
  <si>
    <t>Expenditures for January 2022</t>
  </si>
  <si>
    <t xml:space="preserve">   Receivables</t>
  </si>
  <si>
    <t>Rabroker AC and Plumbing</t>
  </si>
  <si>
    <t>HVAC Renovations-CSC Module E</t>
  </si>
  <si>
    <t>ISS-Cisco Communications Upgrade</t>
  </si>
  <si>
    <t>CSC Module E-Renovations</t>
  </si>
  <si>
    <t>ISS-Audio/Video Conferenceing Project</t>
  </si>
  <si>
    <t>ISS-Laptops, Keyboards, Monitors, Soundbars (40)</t>
  </si>
  <si>
    <t>RBDR, PLLC-Architects</t>
  </si>
  <si>
    <t>Ball Fields-Improvement Turf &amp; Lights</t>
  </si>
  <si>
    <t>Physical Plant-Pop Up Desks (16)</t>
  </si>
  <si>
    <t>YuJa Inc</t>
  </si>
  <si>
    <t>ISS-Video Instruction Renewal</t>
  </si>
  <si>
    <t>Barsh Company</t>
  </si>
  <si>
    <t>BPAC-Plaza Renovation</t>
  </si>
  <si>
    <t>Continental Touring Solutions</t>
  </si>
  <si>
    <t>Athletics-Bus Charters</t>
  </si>
  <si>
    <t>Technolutions Inc</t>
  </si>
  <si>
    <t>Admissions-Software License Renewal</t>
  </si>
  <si>
    <t>Stryker Sales Corporation</t>
  </si>
  <si>
    <t>EMT-Ambulance Stretcher-Perkins</t>
  </si>
  <si>
    <t>Leadership Empowerment Group</t>
  </si>
  <si>
    <t>Continuing Education-Workforce Training</t>
  </si>
  <si>
    <t>Senseability Inc.</t>
  </si>
  <si>
    <t>Continuing Education-Trailer Loading/Stacking</t>
  </si>
  <si>
    <t>BSN Sports, LLC</t>
  </si>
  <si>
    <t>Law Office of Michael D Morris</t>
  </si>
  <si>
    <t>Redistricting Services</t>
  </si>
  <si>
    <t>Security-Body Cameras Software</t>
  </si>
  <si>
    <t>Onity, Inc</t>
  </si>
  <si>
    <t>Security-Door Locks</t>
  </si>
  <si>
    <t>EMA Engineering &amp; Consulting</t>
  </si>
  <si>
    <t>CSC Module E-HVAC Renovations</t>
  </si>
  <si>
    <t>BPAC-Renovations</t>
  </si>
  <si>
    <t>BPAC-Stage Renovations</t>
  </si>
  <si>
    <t>Pocket Nurse</t>
  </si>
  <si>
    <t>Nursing-ADN Lab Totes (40)</t>
  </si>
  <si>
    <t>NewsBank</t>
  </si>
  <si>
    <t>Library-Online Subscription Renewal</t>
  </si>
  <si>
    <t>Elsevier, Inc.</t>
  </si>
  <si>
    <t>Nursing-Exit Exams</t>
  </si>
  <si>
    <t>Summit Electric Supply Co</t>
  </si>
  <si>
    <t>Vertiv Corporation</t>
  </si>
  <si>
    <t>ISS-Data System Maintenance</t>
  </si>
  <si>
    <t>Jaynes, Reitmeier, Boyd &amp;</t>
  </si>
  <si>
    <t>Foundation-Audit Services</t>
  </si>
  <si>
    <t>Joe W Fly Co., Inc</t>
  </si>
  <si>
    <t>ATMOS ENERGY</t>
  </si>
  <si>
    <t>Financial Aid-Loan Summary Renewal</t>
  </si>
  <si>
    <t>Ideal Signs-Texas</t>
  </si>
  <si>
    <t>Baseball-Championship Banner</t>
  </si>
  <si>
    <t>ModernThink LLC</t>
  </si>
  <si>
    <t>Institutional Effectiveness-Great Colleges Program</t>
  </si>
  <si>
    <t>Ellucian Inc</t>
  </si>
  <si>
    <t>ISS-Off Site Consulting</t>
  </si>
  <si>
    <t>Central Utilities-Fire Alarm Inspection</t>
  </si>
  <si>
    <t>Matthew McAvene Creations</t>
  </si>
  <si>
    <t>Foundation-Hearts in Arts Gala Expense</t>
  </si>
  <si>
    <t>Prophecy Media Group, LLC</t>
  </si>
  <si>
    <t>Integ</t>
  </si>
  <si>
    <t>Mail Services-Postage</t>
  </si>
  <si>
    <t>Construction Edge</t>
  </si>
  <si>
    <t>Compansol</t>
  </si>
  <si>
    <t>TRIO-Web Training</t>
  </si>
  <si>
    <t>Demco</t>
  </si>
  <si>
    <t>Library-Supplies x</t>
  </si>
  <si>
    <t>Casco Industries</t>
  </si>
  <si>
    <t>Fire Academy-Supplies</t>
  </si>
  <si>
    <t>DH Pace</t>
  </si>
  <si>
    <t>Platinum Educational Group</t>
  </si>
  <si>
    <t>EMT-Testing Fees</t>
  </si>
  <si>
    <t>Summers Mill Retreat</t>
  </si>
  <si>
    <t>Prof Development-Great College</t>
  </si>
  <si>
    <t>Southwest Maintenance</t>
  </si>
  <si>
    <t>Tarpley Music Co., Inc.</t>
  </si>
  <si>
    <t>Computer Information Systems &amp; Multimedia-Supplies</t>
  </si>
  <si>
    <t>KHT Electronics</t>
  </si>
  <si>
    <t>ISS-HD SDI Cables and Speakers</t>
  </si>
  <si>
    <t>Mellis, LLC</t>
  </si>
  <si>
    <t>Title V-Evalutation Services</t>
  </si>
  <si>
    <t>Architect-Fees</t>
  </si>
  <si>
    <t>ARC/STSA</t>
  </si>
  <si>
    <t>Surgical Tech-Accreditation</t>
  </si>
  <si>
    <t>Foundation-Spring Gala</t>
  </si>
  <si>
    <t>CCN Financial Services Inc</t>
  </si>
  <si>
    <t>Student Engagement-Software Provider Fee</t>
  </si>
  <si>
    <t>Physical Plant-Lettering for Arbor</t>
  </si>
  <si>
    <t>FISDAP</t>
  </si>
  <si>
    <t>EMS-Tracking Fees</t>
  </si>
  <si>
    <t>State Comptroller</t>
  </si>
  <si>
    <t>Nov 2021 Sales Tax</t>
  </si>
  <si>
    <t>Title V-Learning Commons-TV's (2)</t>
  </si>
  <si>
    <t>Homestead Pianos</t>
  </si>
  <si>
    <t>Music-Piano Tuning</t>
  </si>
  <si>
    <t>ISS-Laptop &amp; Mouse</t>
  </si>
  <si>
    <t>Athletics-Basketball Streaming</t>
  </si>
  <si>
    <t>Library-Periodicals</t>
  </si>
  <si>
    <t>Korney Board Aids, Inc</t>
  </si>
  <si>
    <t>Expert Christmas Decor</t>
  </si>
  <si>
    <t>President's Office-Christmas Light Installation</t>
  </si>
  <si>
    <t>Worth Hydrochem of Central Tex</t>
  </si>
  <si>
    <t>Teachers Cert-Laptop</t>
  </si>
  <si>
    <t>Texas Equine Hospital</t>
  </si>
  <si>
    <t>Award Specialties</t>
  </si>
  <si>
    <t>IDEXX Distribution, Inc</t>
  </si>
  <si>
    <t>Emergency Power Services</t>
  </si>
  <si>
    <t>4IMPRINT, Inc.</t>
  </si>
  <si>
    <t>Recruitment-Supplies</t>
  </si>
  <si>
    <t>Bank of New York Mellon</t>
  </si>
  <si>
    <t>Bobd Series-Agent Fees</t>
  </si>
  <si>
    <t>John Scammell</t>
  </si>
  <si>
    <t>Ranch-Farrier Services</t>
  </si>
  <si>
    <t>The Lamar Companies</t>
  </si>
  <si>
    <t>SHRM Learning Systems</t>
  </si>
  <si>
    <t>Continuing Education-Supplies</t>
  </si>
  <si>
    <t>Ranch-Repairs</t>
  </si>
  <si>
    <t>Reed's Flowers</t>
  </si>
  <si>
    <t>Treadmaxx Tire/Dallas</t>
  </si>
  <si>
    <t>Financial Aid-Grace Calling Fees</t>
  </si>
  <si>
    <t>ISS-Cisco Unified Communications Upgrade</t>
  </si>
  <si>
    <t>Baylor University</t>
  </si>
  <si>
    <t>President's Office-Grad Student-Athletics</t>
  </si>
  <si>
    <t>Bound Tree Medical, LLC</t>
  </si>
  <si>
    <t>EMS-Supplies</t>
  </si>
  <si>
    <t>Texas Commission on</t>
  </si>
  <si>
    <t>Fire Academy-Exam Fees</t>
  </si>
  <si>
    <t>Texas Music Educators Assoc.</t>
  </si>
  <si>
    <t>Edwin T. Walker</t>
  </si>
  <si>
    <t>Paramedicine- Testing</t>
  </si>
  <si>
    <t>Learning Resources Network</t>
  </si>
  <si>
    <t>Continuing Education-Membership Dues</t>
  </si>
  <si>
    <t>Athens Publishing</t>
  </si>
  <si>
    <t>Foundation-Advertising</t>
  </si>
  <si>
    <t>Baseball-Mower Lease</t>
  </si>
  <si>
    <t>Hole in the Roof Marketing</t>
  </si>
  <si>
    <t>Business Office-Supplies</t>
  </si>
  <si>
    <t>Waco Business League</t>
  </si>
  <si>
    <t>The Hartford</t>
  </si>
  <si>
    <t>Insurance-Business Travel Accident Renewal</t>
  </si>
  <si>
    <t>WC Tractor-Waco</t>
  </si>
  <si>
    <t>H.B. Blake Company, Inc.</t>
  </si>
  <si>
    <t>Greater Hewitt Chamber of</t>
  </si>
  <si>
    <t>National Wholesale Supply, Inc</t>
  </si>
  <si>
    <t>SESAC, Inc</t>
  </si>
  <si>
    <t>Music-Membership Dues</t>
  </si>
  <si>
    <t>Health Professions-Immunization Tracking</t>
  </si>
  <si>
    <t>Holt Anatomical, Inc</t>
  </si>
  <si>
    <t>Concord Theatricals Corp</t>
  </si>
  <si>
    <t>Theater-Performance Rights</t>
  </si>
  <si>
    <t>Sound</t>
  </si>
  <si>
    <t>Vet Tech-Software Maintenance</t>
  </si>
  <si>
    <t>City of Waco</t>
  </si>
  <si>
    <t>Security-Radio System</t>
  </si>
  <si>
    <t>Open Text Inc</t>
  </si>
  <si>
    <t>ISS-Texting Service</t>
  </si>
  <si>
    <t>Dec 2021 Saleds Tax</t>
  </si>
  <si>
    <t>Grainger</t>
  </si>
  <si>
    <t>Discount School Supply</t>
  </si>
  <si>
    <t>Ranch-Film Badges</t>
  </si>
  <si>
    <t>Stericycle</t>
  </si>
  <si>
    <t>Student Records-Shredding Service</t>
  </si>
  <si>
    <t>Westex Welding, LLC</t>
  </si>
  <si>
    <t>ISS-Supplies</t>
  </si>
  <si>
    <t>Kodak Alaris, Inc</t>
  </si>
  <si>
    <t>Student Records-Supplies</t>
  </si>
  <si>
    <t>Hensel Electric Company</t>
  </si>
  <si>
    <t>Vet Tech-Online Access</t>
  </si>
  <si>
    <t>Biokosmetik of Texas, Inc</t>
  </si>
  <si>
    <t>Lorena Lopachin</t>
  </si>
  <si>
    <t>Med Asst.Student Org-Shirts</t>
  </si>
  <si>
    <t>Nestle USA, Inc.</t>
  </si>
  <si>
    <t>Region XIV Umpires Association</t>
  </si>
  <si>
    <t>Sheet Music Plus</t>
  </si>
  <si>
    <t>Police Academy-Supplies</t>
  </si>
  <si>
    <t>Mission Waco</t>
  </si>
  <si>
    <t>Marco's Pizza</t>
  </si>
  <si>
    <t>Women's Basketball-Meals</t>
  </si>
  <si>
    <t>Melissa A. Compian</t>
  </si>
  <si>
    <t>Dance-Nationsla Cleaning</t>
  </si>
  <si>
    <t>RDO Equipment</t>
  </si>
  <si>
    <t>The Reynolds Company</t>
  </si>
  <si>
    <t>ISS-Vertical Cable Manager</t>
  </si>
  <si>
    <t>Sally's Beauty Supply</t>
  </si>
  <si>
    <t>Biology-Aquarium Service</t>
  </si>
  <si>
    <t>Spectrum Reach</t>
  </si>
  <si>
    <t>Time Warner Cable</t>
  </si>
  <si>
    <t>ISS-Cable Service</t>
  </si>
  <si>
    <t>J.W. Pepper &amp; Son Inc</t>
  </si>
  <si>
    <t>Action Rental</t>
  </si>
  <si>
    <t>Financial Services-Supplies</t>
  </si>
  <si>
    <t>Perry Office Plus</t>
  </si>
  <si>
    <t>Board-Advertising</t>
  </si>
  <si>
    <t>Smith Pump Company</t>
  </si>
  <si>
    <t>Merkley,Newman &amp; McLaws</t>
  </si>
  <si>
    <t>Human Resources-Money Purchase Plan</t>
  </si>
  <si>
    <t>Dupuy Oxygen &amp; Supply Co.</t>
  </si>
  <si>
    <t>Respiratory Care-Supplies</t>
  </si>
  <si>
    <t>Swank Motion Pictures, Inc</t>
  </si>
  <si>
    <t>Library-Streaming Video Fees</t>
  </si>
  <si>
    <t>Automatic Chef</t>
  </si>
  <si>
    <t>ESEC-Supplies</t>
  </si>
  <si>
    <t>TOADN</t>
  </si>
  <si>
    <t>ADN- Conf Fees</t>
  </si>
  <si>
    <t>Equine Perf. Veterinarians</t>
  </si>
  <si>
    <t>NHA</t>
  </si>
  <si>
    <t>Medical Office Assistant-Exam Fees</t>
  </si>
  <si>
    <t>Medline Industries, Inc</t>
  </si>
  <si>
    <t>Community Health-Supplies</t>
  </si>
  <si>
    <t>Continuing Education-Advertising</t>
  </si>
  <si>
    <t>Equine Mobile Vet Services</t>
  </si>
  <si>
    <t>Bold Springs Tire &amp; Lube Cente</t>
  </si>
  <si>
    <t>Lexis-Nexis</t>
  </si>
  <si>
    <t>Security-Background Check Service</t>
  </si>
  <si>
    <t>Kelvin L. Beachum</t>
  </si>
  <si>
    <t>Athletics-Official</t>
  </si>
  <si>
    <t>Henry N. Howard</t>
  </si>
  <si>
    <t>Michael S. McDowell</t>
  </si>
  <si>
    <t>Kevin McGill</t>
  </si>
  <si>
    <t>Caleb M. Overstreet</t>
  </si>
  <si>
    <t>Peter Contreras</t>
  </si>
  <si>
    <t>Tommy Johnson</t>
  </si>
  <si>
    <t>Eric Kronebusch</t>
  </si>
  <si>
    <t>Daniel Shafer</t>
  </si>
  <si>
    <t>Show Judge Expenses</t>
  </si>
  <si>
    <t>VWR International LLC</t>
  </si>
  <si>
    <t>Carolina Biological Supply Co.</t>
  </si>
  <si>
    <t>McMullen Service</t>
  </si>
  <si>
    <t>Athletics-Appliance Maintenance</t>
  </si>
  <si>
    <t>Lochridge-Priest, Inc.</t>
  </si>
  <si>
    <t>Commencement-Plaques</t>
  </si>
  <si>
    <t>Total Office Solutions</t>
  </si>
  <si>
    <t>The Tire House</t>
  </si>
  <si>
    <t>Rio Brazos Fine Custom Cuisine</t>
  </si>
  <si>
    <t>Waco Carbonic Co.</t>
  </si>
  <si>
    <t>Central Utiltiies-Supplies</t>
  </si>
  <si>
    <t>Professional Turf Products, LP</t>
  </si>
  <si>
    <t>Cracker Barrel</t>
  </si>
  <si>
    <t>Financial Services-Membership Dues</t>
  </si>
  <si>
    <t>TADDPNP</t>
  </si>
  <si>
    <t>Nursing-Membership Dues</t>
  </si>
  <si>
    <t>Smoot-Anderson Company, Inc.</t>
  </si>
  <si>
    <t>Athletics-Student Housing Garbage Disposal</t>
  </si>
  <si>
    <t>West News</t>
  </si>
  <si>
    <t>United Parcel Service</t>
  </si>
  <si>
    <t>Vet Tech-Postage</t>
  </si>
  <si>
    <t>NISOA</t>
  </si>
  <si>
    <t>Athletics-Fall Soccer Fees</t>
  </si>
  <si>
    <t>Riesel Rustler</t>
  </si>
  <si>
    <t>Batteries Plus Bulbs</t>
  </si>
  <si>
    <t>Human Resources-Supplies</t>
  </si>
  <si>
    <t>Ambolds</t>
  </si>
  <si>
    <t>Lloyd Trailer Company</t>
  </si>
  <si>
    <t>Child DEvelopment-Supplies</t>
  </si>
  <si>
    <t>M&amp;D Music Company</t>
  </si>
  <si>
    <t>Music-Instrument Repairs</t>
  </si>
  <si>
    <t>Master Lube</t>
  </si>
  <si>
    <t>United Refrigeration, Inc.</t>
  </si>
  <si>
    <t>First Response</t>
  </si>
  <si>
    <t>Child development-CPR training</t>
  </si>
  <si>
    <t>Marlin Democrat</t>
  </si>
  <si>
    <t>Texas Dept of Public Safety</t>
  </si>
  <si>
    <t>Human Resources-Name Searches</t>
  </si>
  <si>
    <t>Sherwin-Williams</t>
  </si>
  <si>
    <t>The McGregor Mirror</t>
  </si>
  <si>
    <t>Airgas USA, LLC</t>
  </si>
  <si>
    <t>Purvis Industries</t>
  </si>
  <si>
    <t>TxTag</t>
  </si>
  <si>
    <t>Physical Plant-Travel</t>
  </si>
  <si>
    <t>SEP Student Workshop-Catering</t>
  </si>
  <si>
    <t>Child Dev-Supplies</t>
  </si>
  <si>
    <t>Jan '21/Jan '22</t>
  </si>
  <si>
    <t>Jan '22/Budget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</si>
</sst>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mmmm\-yy"/>
    <numFmt numFmtId="167" formatCode="_(* #,##0_);_(* \(#,##0\);_(* &quot;-&quot;??_);_(@_)"/>
    <numFmt numFmtId="168" formatCode="&quot;$&quot;#,##0.00"/>
    <numFmt numFmtId="169" formatCode="0.00000000%"/>
    <numFmt numFmtId="170" formatCode="_(&quot;$&quot;* #,##0_);_(&quot;$&quot;* \(#,##0\);_(&quot;$&quot;* &quot;-&quot;??_);_(@_)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gray0625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4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5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6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9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10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11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4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3" fillId="1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4" fillId="3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5" fillId="20" borderId="1" applyNumberFormat="0" applyAlignment="0" applyProtection="0"/>
    <xf numFmtId="0" fontId="37" fillId="53" borderId="53" applyNumberFormat="0" applyAlignment="0" applyProtection="0"/>
    <xf numFmtId="0" fontId="37" fillId="53" borderId="53" applyNumberFormat="0" applyAlignment="0" applyProtection="0"/>
    <xf numFmtId="0" fontId="37" fillId="53" borderId="53" applyNumberFormat="0" applyAlignment="0" applyProtection="0"/>
    <xf numFmtId="0" fontId="37" fillId="53" borderId="53" applyNumberFormat="0" applyAlignment="0" applyProtection="0"/>
    <xf numFmtId="0" fontId="16" fillId="21" borderId="2" applyNumberFormat="0" applyAlignment="0" applyProtection="0"/>
    <xf numFmtId="0" fontId="38" fillId="54" borderId="54" applyNumberFormat="0" applyAlignment="0" applyProtection="0"/>
    <xf numFmtId="0" fontId="38" fillId="54" borderId="54" applyNumberFormat="0" applyAlignment="0" applyProtection="0"/>
    <xf numFmtId="0" fontId="38" fillId="54" borderId="54" applyNumberFormat="0" applyAlignment="0" applyProtection="0"/>
    <xf numFmtId="0" fontId="38" fillId="54" borderId="54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41" fillId="0" borderId="55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42" fillId="0" borderId="56" applyNumberFormat="0" applyFill="0" applyAlignment="0" applyProtection="0"/>
    <xf numFmtId="0" fontId="19" fillId="0" borderId="3" applyNumberFormat="0" applyFill="0" applyAlignment="0" applyProtection="0"/>
    <xf numFmtId="0" fontId="43" fillId="0" borderId="57" applyNumberFormat="0" applyFill="0" applyAlignment="0" applyProtection="0"/>
    <xf numFmtId="0" fontId="43" fillId="0" borderId="57" applyNumberFormat="0" applyFill="0" applyAlignment="0" applyProtection="0"/>
    <xf numFmtId="0" fontId="43" fillId="0" borderId="57" applyNumberFormat="0" applyFill="0" applyAlignment="0" applyProtection="0"/>
    <xf numFmtId="0" fontId="43" fillId="0" borderId="57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6" borderId="53" applyNumberFormat="0" applyAlignment="0" applyProtection="0"/>
    <xf numFmtId="0" fontId="44" fillId="56" borderId="53" applyNumberFormat="0" applyAlignment="0" applyProtection="0"/>
    <xf numFmtId="0" fontId="44" fillId="56" borderId="53" applyNumberFormat="0" applyAlignment="0" applyProtection="0"/>
    <xf numFmtId="0" fontId="44" fillId="56" borderId="53" applyNumberFormat="0" applyAlignment="0" applyProtection="0"/>
    <xf numFmtId="0" fontId="21" fillId="0" borderId="4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45" fillId="0" borderId="58" applyNumberFormat="0" applyFill="0" applyAlignment="0" applyProtection="0"/>
    <xf numFmtId="0" fontId="22" fillId="22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8" borderId="59" applyNumberFormat="0" applyFont="0" applyAlignment="0" applyProtection="0"/>
    <xf numFmtId="0" fontId="34" fillId="58" borderId="59" applyNumberFormat="0" applyFont="0" applyAlignment="0" applyProtection="0"/>
    <xf numFmtId="0" fontId="34" fillId="58" borderId="59" applyNumberFormat="0" applyFont="0" applyAlignment="0" applyProtection="0"/>
    <xf numFmtId="0" fontId="34" fillId="58" borderId="59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3" borderId="60" applyNumberFormat="0" applyAlignment="0" applyProtection="0"/>
    <xf numFmtId="0" fontId="47" fillId="53" borderId="60" applyNumberFormat="0" applyAlignment="0" applyProtection="0"/>
    <xf numFmtId="0" fontId="47" fillId="53" borderId="60" applyNumberFormat="0" applyAlignment="0" applyProtection="0"/>
    <xf numFmtId="0" fontId="47" fillId="53" borderId="60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49" fillId="0" borderId="61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2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2" fillId="23" borderId="5" applyNumberFormat="0" applyFont="0" applyAlignment="0" applyProtection="0"/>
    <xf numFmtId="0" fontId="6" fillId="58" borderId="59" applyNumberFormat="0" applyFont="0" applyAlignment="0" applyProtection="0"/>
    <xf numFmtId="0" fontId="6" fillId="58" borderId="59" applyNumberFormat="0" applyFont="0" applyAlignment="0" applyProtection="0"/>
    <xf numFmtId="0" fontId="6" fillId="58" borderId="59" applyNumberFormat="0" applyFont="0" applyAlignment="0" applyProtection="0"/>
    <xf numFmtId="0" fontId="6" fillId="58" borderId="59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8" borderId="59" applyNumberFormat="0" applyFont="0" applyAlignment="0" applyProtection="0"/>
    <xf numFmtId="0" fontId="5" fillId="58" borderId="59" applyNumberFormat="0" applyFont="0" applyAlignment="0" applyProtection="0"/>
    <xf numFmtId="0" fontId="5" fillId="58" borderId="59" applyNumberFormat="0" applyFont="0" applyAlignment="0" applyProtection="0"/>
    <xf numFmtId="0" fontId="5" fillId="58" borderId="59" applyNumberFormat="0" applyFont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8" borderId="59" applyNumberFormat="0" applyFont="0" applyAlignment="0" applyProtection="0"/>
    <xf numFmtId="0" fontId="4" fillId="58" borderId="59" applyNumberFormat="0" applyFont="0" applyAlignment="0" applyProtection="0"/>
    <xf numFmtId="0" fontId="4" fillId="58" borderId="59" applyNumberFormat="0" applyFont="0" applyAlignment="0" applyProtection="0"/>
    <xf numFmtId="0" fontId="4" fillId="58" borderId="59" applyNumberFormat="0" applyFont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43" fontId="5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2" fontId="53" fillId="0" borderId="0" applyFont="0" applyFill="0" applyBorder="0" applyAlignment="0" applyProtection="0"/>
    <xf numFmtId="0" fontId="3" fillId="0" borderId="0"/>
    <xf numFmtId="0" fontId="53" fillId="23" borderId="5" applyNumberFormat="0" applyFont="0" applyAlignment="0" applyProtection="0"/>
    <xf numFmtId="0" fontId="3" fillId="58" borderId="59" applyNumberFormat="0" applyFont="0" applyAlignment="0" applyProtection="0"/>
    <xf numFmtId="0" fontId="3" fillId="58" borderId="59" applyNumberFormat="0" applyFont="0" applyAlignment="0" applyProtection="0"/>
    <xf numFmtId="0" fontId="3" fillId="58" borderId="59" applyNumberFormat="0" applyFont="0" applyAlignment="0" applyProtection="0"/>
    <xf numFmtId="0" fontId="3" fillId="58" borderId="59" applyNumberFormat="0" applyFont="0" applyAlignment="0" applyProtection="0"/>
    <xf numFmtId="9" fontId="53" fillId="0" borderId="0" applyFont="0" applyFill="0" applyBorder="0" applyAlignment="0" applyProtection="0"/>
    <xf numFmtId="0" fontId="53" fillId="0" borderId="7" applyNumberFormat="0" applyFont="0" applyFill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8" borderId="59" applyNumberFormat="0" applyFont="0" applyAlignment="0" applyProtection="0"/>
    <xf numFmtId="0" fontId="2" fillId="58" borderId="59" applyNumberFormat="0" applyFont="0" applyAlignment="0" applyProtection="0"/>
    <xf numFmtId="0" fontId="2" fillId="58" borderId="59" applyNumberFormat="0" applyFont="0" applyAlignment="0" applyProtection="0"/>
    <xf numFmtId="0" fontId="2" fillId="58" borderId="59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8" borderId="59" applyNumberFormat="0" applyFont="0" applyAlignment="0" applyProtection="0"/>
    <xf numFmtId="0" fontId="1" fillId="58" borderId="59" applyNumberFormat="0" applyFont="0" applyAlignment="0" applyProtection="0"/>
    <xf numFmtId="0" fontId="1" fillId="58" borderId="59" applyNumberFormat="0" applyFont="0" applyAlignment="0" applyProtection="0"/>
    <xf numFmtId="0" fontId="1" fillId="58" borderId="59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44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4" borderId="14" xfId="0" applyNumberFormat="1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0" fontId="0" fillId="0" borderId="0" xfId="0" applyBorder="1"/>
    <xf numFmtId="37" fontId="0" fillId="0" borderId="0" xfId="0" applyNumberFormat="1" applyBorder="1"/>
    <xf numFmtId="10" fontId="0" fillId="0" borderId="0" xfId="0" applyNumberFormat="1" applyBorder="1"/>
    <xf numFmtId="0" fontId="0" fillId="0" borderId="19" xfId="0" applyBorder="1"/>
    <xf numFmtId="0" fontId="9" fillId="0" borderId="15" xfId="0" applyFont="1" applyBorder="1" applyAlignment="1">
      <alignment horizontal="centerContinuous"/>
    </xf>
    <xf numFmtId="0" fontId="0" fillId="0" borderId="15" xfId="0" applyBorder="1" applyAlignment="1">
      <alignment horizontal="centerContinuous"/>
    </xf>
    <xf numFmtId="0" fontId="0" fillId="0" borderId="9" xfId="0" applyBorder="1"/>
    <xf numFmtId="0" fontId="9" fillId="0" borderId="0" xfId="0" applyNumberFormat="1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0" xfId="0" applyAlignment="1">
      <alignment horizontal="center"/>
    </xf>
    <xf numFmtId="17" fontId="0" fillId="0" borderId="0" xfId="0" applyNumberFormat="1" applyBorder="1" applyAlignment="1">
      <alignment horizontal="centerContinuous"/>
    </xf>
    <xf numFmtId="3" fontId="0" fillId="0" borderId="0" xfId="0" applyNumberFormat="1" applyBorder="1"/>
    <xf numFmtId="37" fontId="0" fillId="25" borderId="0" xfId="0" applyNumberFormat="1" applyFill="1" applyBorder="1"/>
    <xf numFmtId="3" fontId="0" fillId="25" borderId="0" xfId="0" applyNumberFormat="1" applyFill="1" applyBorder="1"/>
    <xf numFmtId="0" fontId="0" fillId="25" borderId="0" xfId="0" applyFill="1" applyBorder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13" xfId="0" applyNumberFormat="1" applyBorder="1"/>
    <xf numFmtId="10" fontId="0" fillId="0" borderId="13" xfId="0" applyNumberFormat="1" applyBorder="1"/>
    <xf numFmtId="16" fontId="0" fillId="0" borderId="0" xfId="0" applyNumberFormat="1" applyBorder="1"/>
    <xf numFmtId="165" fontId="0" fillId="0" borderId="0" xfId="0" applyNumberFormat="1" applyBorder="1"/>
    <xf numFmtId="0" fontId="0" fillId="0" borderId="8" xfId="0" applyBorder="1"/>
    <xf numFmtId="0" fontId="0" fillId="0" borderId="20" xfId="0" applyBorder="1"/>
    <xf numFmtId="37" fontId="7" fillId="0" borderId="0" xfId="136" applyNumberFormat="1"/>
    <xf numFmtId="167" fontId="7" fillId="0" borderId="0" xfId="136" applyNumberFormat="1"/>
    <xf numFmtId="37" fontId="7" fillId="0" borderId="0" xfId="136" applyNumberFormat="1" applyBorder="1"/>
    <xf numFmtId="165" fontId="7" fillId="0" borderId="21" xfId="144" applyNumberFormat="1" applyBorder="1"/>
    <xf numFmtId="165" fontId="7" fillId="0" borderId="22" xfId="144" applyNumberFormat="1" applyBorder="1"/>
    <xf numFmtId="39" fontId="0" fillId="0" borderId="0" xfId="0" applyNumberFormat="1"/>
    <xf numFmtId="167" fontId="0" fillId="0" borderId="0" xfId="0" applyNumberFormat="1"/>
    <xf numFmtId="37" fontId="0" fillId="0" borderId="12" xfId="0" applyNumberFormat="1" applyBorder="1"/>
    <xf numFmtId="37" fontId="0" fillId="0" borderId="23" xfId="0" applyNumberFormat="1" applyBorder="1"/>
    <xf numFmtId="0" fontId="11" fillId="0" borderId="0" xfId="0" applyFont="1"/>
    <xf numFmtId="0" fontId="0" fillId="0" borderId="24" xfId="0" applyBorder="1"/>
    <xf numFmtId="43" fontId="7" fillId="0" borderId="0" xfId="136"/>
    <xf numFmtId="9" fontId="7" fillId="0" borderId="0" xfId="216" applyBorder="1"/>
    <xf numFmtId="37" fontId="0" fillId="0" borderId="0" xfId="0" applyNumberFormat="1" applyFill="1" applyBorder="1"/>
    <xf numFmtId="167" fontId="7" fillId="0" borderId="0" xfId="136" applyNumberFormat="1" applyFont="1"/>
    <xf numFmtId="4" fontId="9" fillId="24" borderId="25" xfId="0" applyNumberFormat="1" applyFont="1" applyFill="1" applyBorder="1" applyAlignment="1">
      <alignment horizontal="center"/>
    </xf>
    <xf numFmtId="0" fontId="0" fillId="0" borderId="26" xfId="0" applyBorder="1"/>
    <xf numFmtId="165" fontId="0" fillId="0" borderId="27" xfId="0" applyNumberFormat="1" applyBorder="1"/>
    <xf numFmtId="37" fontId="0" fillId="0" borderId="27" xfId="0" applyNumberFormat="1" applyBorder="1"/>
    <xf numFmtId="37" fontId="0" fillId="25" borderId="27" xfId="0" applyNumberFormat="1" applyFill="1" applyBorder="1"/>
    <xf numFmtId="37" fontId="0" fillId="0" borderId="25" xfId="0" applyNumberFormat="1" applyBorder="1"/>
    <xf numFmtId="10" fontId="7" fillId="0" borderId="0" xfId="216" applyNumberFormat="1" applyBorder="1"/>
    <xf numFmtId="0" fontId="11" fillId="0" borderId="31" xfId="0" applyFont="1" applyBorder="1"/>
    <xf numFmtId="4" fontId="0" fillId="0" borderId="14" xfId="0" applyNumberFormat="1" applyBorder="1"/>
    <xf numFmtId="37" fontId="0" fillId="0" borderId="33" xfId="0" applyNumberFormat="1" applyBorder="1"/>
    <xf numFmtId="37" fontId="0" fillId="25" borderId="33" xfId="0" applyNumberFormat="1" applyFill="1" applyBorder="1"/>
    <xf numFmtId="165" fontId="7" fillId="0" borderId="34" xfId="144" applyNumberFormat="1" applyBorder="1"/>
    <xf numFmtId="3" fontId="0" fillId="0" borderId="35" xfId="0" applyNumberFormat="1" applyBorder="1"/>
    <xf numFmtId="37" fontId="0" fillId="0" borderId="36" xfId="0" applyNumberFormat="1" applyBorder="1"/>
    <xf numFmtId="37" fontId="7" fillId="0" borderId="36" xfId="136" applyNumberFormat="1" applyBorder="1"/>
    <xf numFmtId="37" fontId="7" fillId="25" borderId="36" xfId="136" applyNumberFormat="1" applyFill="1" applyBorder="1"/>
    <xf numFmtId="0" fontId="26" fillId="0" borderId="0" xfId="0" applyFont="1"/>
    <xf numFmtId="169" fontId="0" fillId="0" borderId="0" xfId="0" applyNumberFormat="1" applyBorder="1"/>
    <xf numFmtId="37" fontId="0" fillId="0" borderId="17" xfId="0" applyNumberFormat="1" applyBorder="1"/>
    <xf numFmtId="0" fontId="0" fillId="0" borderId="31" xfId="0" applyBorder="1"/>
    <xf numFmtId="165" fontId="0" fillId="0" borderId="26" xfId="0" applyNumberFormat="1" applyBorder="1"/>
    <xf numFmtId="0" fontId="9" fillId="0" borderId="37" xfId="0" applyFont="1" applyBorder="1" applyAlignment="1">
      <alignment horizontal="center"/>
    </xf>
    <xf numFmtId="0" fontId="9" fillId="0" borderId="31" xfId="0" applyFont="1" applyBorder="1"/>
    <xf numFmtId="0" fontId="0" fillId="25" borderId="31" xfId="0" applyFill="1" applyBorder="1"/>
    <xf numFmtId="0" fontId="9" fillId="0" borderId="31" xfId="0" applyFont="1" applyBorder="1" applyAlignment="1">
      <alignment horizontal="center"/>
    </xf>
    <xf numFmtId="0" fontId="0" fillId="0" borderId="38" xfId="0" applyBorder="1"/>
    <xf numFmtId="37" fontId="7" fillId="0" borderId="27" xfId="136" applyNumberFormat="1" applyBorder="1"/>
    <xf numFmtId="0" fontId="0" fillId="0" borderId="25" xfId="0" applyBorder="1"/>
    <xf numFmtId="37" fontId="7" fillId="0" borderId="17" xfId="136" applyNumberFormat="1" applyBorder="1"/>
    <xf numFmtId="167" fontId="7" fillId="0" borderId="17" xfId="136" applyNumberFormat="1" applyBorder="1"/>
    <xf numFmtId="0" fontId="9" fillId="24" borderId="40" xfId="0" applyNumberFormat="1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8" fontId="0" fillId="0" borderId="12" xfId="0" applyNumberFormat="1" applyBorder="1"/>
    <xf numFmtId="37" fontId="26" fillId="0" borderId="27" xfId="0" applyNumberFormat="1" applyFont="1" applyBorder="1"/>
    <xf numFmtId="10" fontId="0" fillId="0" borderId="0" xfId="216" applyNumberFormat="1" applyFont="1" applyBorder="1"/>
    <xf numFmtId="0" fontId="26" fillId="0" borderId="31" xfId="0" applyFont="1" applyBorder="1"/>
    <xf numFmtId="3" fontId="26" fillId="0" borderId="12" xfId="0" applyNumberFormat="1" applyFont="1" applyBorder="1"/>
    <xf numFmtId="10" fontId="0" fillId="0" borderId="0" xfId="0" applyNumberFormat="1"/>
    <xf numFmtId="37" fontId="0" fillId="0" borderId="41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4" xfId="0" applyNumberFormat="1" applyBorder="1" applyAlignment="1">
      <alignment horizontal="center"/>
    </xf>
    <xf numFmtId="4" fontId="8" fillId="24" borderId="45" xfId="0" quotePrefix="1" applyNumberFormat="1" applyFont="1" applyFill="1" applyBorder="1" applyAlignment="1">
      <alignment horizontal="center"/>
    </xf>
    <xf numFmtId="9" fontId="0" fillId="0" borderId="0" xfId="216" applyFont="1"/>
    <xf numFmtId="167" fontId="30" fillId="0" borderId="0" xfId="136" applyNumberFormat="1" applyFont="1"/>
    <xf numFmtId="167" fontId="7" fillId="0" borderId="0" xfId="136" applyNumberFormat="1" applyBorder="1"/>
    <xf numFmtId="167" fontId="7" fillId="0" borderId="16" xfId="136" applyNumberFormat="1" applyBorder="1"/>
    <xf numFmtId="167" fontId="7" fillId="0" borderId="12" xfId="136" applyNumberFormat="1" applyBorder="1"/>
    <xf numFmtId="1" fontId="0" fillId="0" borderId="27" xfId="136" applyNumberFormat="1" applyFont="1" applyBorder="1"/>
    <xf numFmtId="1" fontId="0" fillId="0" borderId="27" xfId="0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9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5" xfId="0" applyFont="1" applyBorder="1"/>
    <xf numFmtId="17" fontId="8" fillId="0" borderId="50" xfId="0" applyNumberFormat="1" applyFont="1" applyFill="1" applyBorder="1" applyAlignment="1">
      <alignment horizontal="centerContinuous"/>
    </xf>
    <xf numFmtId="0" fontId="8" fillId="0" borderId="51" xfId="0" applyFont="1" applyFill="1" applyBorder="1" applyAlignment="1">
      <alignment horizontal="centerContinuous"/>
    </xf>
    <xf numFmtId="0" fontId="8" fillId="0" borderId="52" xfId="0" applyFont="1" applyFill="1" applyBorder="1" applyAlignment="1">
      <alignment horizontal="centerContinuous"/>
    </xf>
    <xf numFmtId="0" fontId="11" fillId="0" borderId="51" xfId="0" applyFont="1" applyBorder="1" applyAlignment="1">
      <alignment horizontal="centerContinuous"/>
    </xf>
    <xf numFmtId="0" fontId="11" fillId="0" borderId="52" xfId="0" applyFont="1" applyBorder="1" applyAlignment="1">
      <alignment horizontal="centerContinuous"/>
    </xf>
    <xf numFmtId="17" fontId="8" fillId="0" borderId="51" xfId="0" quotePrefix="1" applyNumberFormat="1" applyFont="1" applyBorder="1" applyAlignment="1">
      <alignment horizontal="centerContinuous"/>
    </xf>
    <xf numFmtId="0" fontId="32" fillId="0" borderId="12" xfId="0" applyFont="1" applyBorder="1"/>
    <xf numFmtId="0" fontId="8" fillId="0" borderId="8" xfId="0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7" borderId="8" xfId="0" applyFont="1" applyFill="1" applyBorder="1" applyAlignment="1">
      <alignment horizontal="center"/>
    </xf>
    <xf numFmtId="0" fontId="32" fillId="0" borderId="10" xfId="0" applyFont="1" applyBorder="1"/>
    <xf numFmtId="0" fontId="8" fillId="0" borderId="10" xfId="0" applyFont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33" fillId="0" borderId="12" xfId="0" applyFont="1" applyBorder="1"/>
    <xf numFmtId="0" fontId="26" fillId="0" borderId="12" xfId="0" applyFont="1" applyBorder="1"/>
    <xf numFmtId="165" fontId="26" fillId="26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26" borderId="12" xfId="0" applyFont="1" applyFill="1" applyBorder="1"/>
    <xf numFmtId="0" fontId="26" fillId="27" borderId="12" xfId="0" applyFont="1" applyFill="1" applyBorder="1"/>
    <xf numFmtId="0" fontId="8" fillId="0" borderId="10" xfId="0" applyFont="1" applyBorder="1"/>
    <xf numFmtId="165" fontId="11" fillId="0" borderId="0" xfId="0" applyNumberFormat="1" applyFont="1"/>
    <xf numFmtId="165" fontId="26" fillId="0" borderId="12" xfId="149" applyFont="1" applyBorder="1"/>
    <xf numFmtId="165" fontId="26" fillId="26" borderId="12" xfId="149" applyFont="1" applyFill="1" applyBorder="1"/>
    <xf numFmtId="37" fontId="26" fillId="0" borderId="12" xfId="143" applyNumberFormat="1" applyFont="1" applyBorder="1"/>
    <xf numFmtId="37" fontId="26" fillId="26" borderId="12" xfId="0" applyNumberFormat="1" applyFont="1" applyFill="1" applyBorder="1"/>
    <xf numFmtId="37" fontId="26" fillId="26" borderId="12" xfId="143" applyNumberFormat="1" applyFont="1" applyFill="1" applyBorder="1"/>
    <xf numFmtId="0" fontId="31" fillId="0" borderId="28" xfId="0" applyFont="1" applyBorder="1" applyAlignment="1">
      <alignment horizontal="centerContinuous"/>
    </xf>
    <xf numFmtId="43" fontId="51" fillId="0" borderId="29" xfId="136" applyFont="1" applyBorder="1" applyAlignment="1">
      <alignment horizontal="centerContinuous"/>
    </xf>
    <xf numFmtId="0" fontId="51" fillId="0" borderId="30" xfId="0" applyFont="1" applyBorder="1" applyAlignment="1">
      <alignment horizontal="center"/>
    </xf>
    <xf numFmtId="0" fontId="31" fillId="0" borderId="31" xfId="0" applyNumberFormat="1" applyFont="1" applyBorder="1" applyAlignment="1">
      <alignment horizontal="centerContinuous"/>
    </xf>
    <xf numFmtId="43" fontId="51" fillId="0" borderId="0" xfId="136" applyFont="1" applyBorder="1" applyAlignment="1">
      <alignment horizontal="centerContinuous"/>
    </xf>
    <xf numFmtId="0" fontId="51" fillId="0" borderId="32" xfId="0" applyFont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0" fontId="8" fillId="24" borderId="43" xfId="0" applyFont="1" applyFill="1" applyBorder="1" applyAlignment="1">
      <alignment horizontal="center"/>
    </xf>
    <xf numFmtId="14" fontId="11" fillId="0" borderId="44" xfId="0" applyNumberFormat="1" applyFont="1" applyBorder="1" applyAlignment="1">
      <alignment horizontal="center"/>
    </xf>
    <xf numFmtId="167" fontId="26" fillId="0" borderId="0" xfId="136" applyNumberFormat="1" applyFont="1"/>
    <xf numFmtId="167" fontId="11" fillId="0" borderId="16" xfId="136" applyNumberFormat="1" applyFont="1" applyBorder="1"/>
    <xf numFmtId="165" fontId="26" fillId="59" borderId="12" xfId="149" applyFont="1" applyFill="1" applyBorder="1"/>
    <xf numFmtId="165" fontId="26" fillId="27" borderId="12" xfId="149" applyFont="1" applyFill="1" applyBorder="1"/>
    <xf numFmtId="37" fontId="26" fillId="59" borderId="12" xfId="0" applyNumberFormat="1" applyFont="1" applyFill="1" applyBorder="1"/>
    <xf numFmtId="37" fontId="26" fillId="27" borderId="12" xfId="136" applyNumberFormat="1" applyFont="1" applyFill="1" applyBorder="1"/>
    <xf numFmtId="0" fontId="33" fillId="0" borderId="45" xfId="0" applyFont="1" applyBorder="1"/>
    <xf numFmtId="37" fontId="9" fillId="0" borderId="45" xfId="143" applyNumberFormat="1" applyFont="1" applyBorder="1"/>
    <xf numFmtId="37" fontId="9" fillId="26" borderId="45" xfId="143" applyNumberFormat="1" applyFont="1" applyFill="1" applyBorder="1"/>
    <xf numFmtId="37" fontId="9" fillId="27" borderId="45" xfId="143" applyNumberFormat="1" applyFont="1" applyFill="1" applyBorder="1"/>
    <xf numFmtId="37" fontId="9" fillId="27" borderId="45" xfId="136" applyNumberFormat="1" applyFont="1" applyFill="1" applyBorder="1"/>
    <xf numFmtId="37" fontId="26" fillId="0" borderId="45" xfId="143" applyNumberFormat="1" applyFont="1" applyBorder="1"/>
    <xf numFmtId="37" fontId="26" fillId="26" borderId="45" xfId="143" applyNumberFormat="1" applyFont="1" applyFill="1" applyBorder="1"/>
    <xf numFmtId="37" fontId="26" fillId="27" borderId="45" xfId="143" applyNumberFormat="1" applyFont="1" applyFill="1" applyBorder="1"/>
    <xf numFmtId="37" fontId="26" fillId="27" borderId="12" xfId="143" applyNumberFormat="1" applyFont="1" applyFill="1" applyBorder="1"/>
    <xf numFmtId="37" fontId="26" fillId="0" borderId="10" xfId="143" applyNumberFormat="1" applyFont="1" applyBorder="1"/>
    <xf numFmtId="37" fontId="26" fillId="26" borderId="10" xfId="143" applyNumberFormat="1" applyFont="1" applyFill="1" applyBorder="1"/>
    <xf numFmtId="37" fontId="26" fillId="27" borderId="10" xfId="143" applyNumberFormat="1" applyFont="1" applyFill="1" applyBorder="1"/>
    <xf numFmtId="0" fontId="33" fillId="0" borderId="10" xfId="0" applyFont="1" applyBorder="1"/>
    <xf numFmtId="37" fontId="9" fillId="0" borderId="10" xfId="0" applyNumberFormat="1" applyFont="1" applyBorder="1"/>
    <xf numFmtId="37" fontId="9" fillId="26" borderId="10" xfId="143" applyNumberFormat="1" applyFont="1" applyFill="1" applyBorder="1"/>
    <xf numFmtId="37" fontId="9" fillId="27" borderId="10" xfId="143" applyNumberFormat="1" applyFont="1" applyFill="1" applyBorder="1"/>
    <xf numFmtId="165" fontId="33" fillId="0" borderId="10" xfId="144" applyNumberFormat="1" applyFont="1" applyBorder="1" applyAlignment="1">
      <alignment horizontal="right"/>
    </xf>
    <xf numFmtId="165" fontId="33" fillId="26" borderId="10" xfId="144" applyNumberFormat="1" applyFont="1" applyFill="1" applyBorder="1" applyAlignment="1">
      <alignment horizontal="right"/>
    </xf>
    <xf numFmtId="165" fontId="33" fillId="27" borderId="10" xfId="144" applyNumberFormat="1" applyFont="1" applyFill="1" applyBorder="1"/>
    <xf numFmtId="167" fontId="0" fillId="0" borderId="0" xfId="136" applyNumberFormat="1" applyFont="1"/>
    <xf numFmtId="167" fontId="7" fillId="0" borderId="10" xfId="136" applyNumberFormat="1" applyBorder="1"/>
    <xf numFmtId="167" fontId="7" fillId="0" borderId="39" xfId="136" applyNumberFormat="1" applyBorder="1"/>
    <xf numFmtId="167" fontId="7" fillId="0" borderId="21" xfId="136" applyNumberFormat="1" applyBorder="1"/>
    <xf numFmtId="167" fontId="29" fillId="0" borderId="18" xfId="136" applyNumberFormat="1" applyFont="1" applyBorder="1"/>
    <xf numFmtId="167" fontId="7" fillId="0" borderId="16" xfId="136" applyNumberFormat="1" applyFont="1" applyBorder="1"/>
    <xf numFmtId="170" fontId="7" fillId="0" borderId="0" xfId="144" applyNumberFormat="1" applyFont="1"/>
    <xf numFmtId="170" fontId="7" fillId="0" borderId="39" xfId="144" applyNumberFormat="1" applyBorder="1"/>
    <xf numFmtId="170" fontId="7" fillId="0" borderId="21" xfId="144" applyNumberFormat="1" applyBorder="1"/>
    <xf numFmtId="170" fontId="0" fillId="0" borderId="0" xfId="0" applyNumberFormat="1"/>
    <xf numFmtId="0" fontId="0" fillId="0" borderId="0" xfId="0" applyBorder="1" applyAlignment="1"/>
    <xf numFmtId="0" fontId="31" fillId="0" borderId="29" xfId="0" applyFont="1" applyBorder="1" applyAlignment="1">
      <alignment horizontal="centerContinuous"/>
    </xf>
    <xf numFmtId="0" fontId="31" fillId="0" borderId="0" xfId="0" applyNumberFormat="1" applyFont="1" applyBorder="1" applyAlignment="1">
      <alignment horizontal="centerContinuous"/>
    </xf>
    <xf numFmtId="0" fontId="8" fillId="24" borderId="51" xfId="0" applyFont="1" applyFill="1" applyBorder="1" applyAlignment="1">
      <alignment horizontal="center"/>
    </xf>
    <xf numFmtId="3" fontId="0" fillId="0" borderId="8" xfId="0" applyNumberFormat="1" applyBorder="1"/>
    <xf numFmtId="170" fontId="7" fillId="0" borderId="12" xfId="144" applyNumberFormat="1" applyBorder="1"/>
    <xf numFmtId="167" fontId="7" fillId="0" borderId="23" xfId="136" applyNumberFormat="1" applyBorder="1"/>
    <xf numFmtId="167" fontId="7" fillId="0" borderId="12" xfId="136" applyNumberFormat="1" applyFont="1" applyBorder="1"/>
    <xf numFmtId="37" fontId="7" fillId="0" borderId="12" xfId="136" applyNumberFormat="1" applyBorder="1"/>
    <xf numFmtId="170" fontId="7" fillId="0" borderId="23" xfId="144" applyNumberFormat="1" applyBorder="1"/>
    <xf numFmtId="165" fontId="7" fillId="0" borderId="12" xfId="149" applyFont="1" applyBorder="1"/>
    <xf numFmtId="0" fontId="7" fillId="0" borderId="12" xfId="0" applyFont="1" applyBorder="1"/>
    <xf numFmtId="0" fontId="11" fillId="0" borderId="0" xfId="0" applyFont="1" applyFill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0" fontId="11" fillId="0" borderId="31" xfId="0" applyFont="1" applyFill="1" applyBorder="1"/>
    <xf numFmtId="14" fontId="11" fillId="0" borderId="49" xfId="0" applyNumberFormat="1" applyFont="1" applyFill="1" applyBorder="1" applyAlignment="1">
      <alignment horizontal="center"/>
    </xf>
    <xf numFmtId="43" fontId="11" fillId="0" borderId="8" xfId="136" applyFont="1" applyFill="1" applyBorder="1"/>
    <xf numFmtId="43" fontId="11" fillId="0" borderId="23" xfId="136" applyFont="1" applyFill="1" applyBorder="1"/>
    <xf numFmtId="0" fontId="11" fillId="0" borderId="44" xfId="0" applyFont="1" applyFill="1" applyBorder="1" applyAlignment="1">
      <alignment horizontal="center"/>
    </xf>
    <xf numFmtId="0" fontId="11" fillId="0" borderId="46" xfId="0" applyFont="1" applyFill="1" applyBorder="1"/>
    <xf numFmtId="0" fontId="11" fillId="0" borderId="62" xfId="0" applyFont="1" applyFill="1" applyBorder="1"/>
    <xf numFmtId="0" fontId="11" fillId="0" borderId="48" xfId="0" applyFont="1" applyFill="1" applyBorder="1"/>
    <xf numFmtId="0" fontId="11" fillId="0" borderId="47" xfId="0" applyFont="1" applyFill="1" applyBorder="1" applyAlignment="1">
      <alignment horizontal="center"/>
    </xf>
    <xf numFmtId="0" fontId="7" fillId="0" borderId="0" xfId="0" applyFont="1"/>
    <xf numFmtId="167" fontId="7" fillId="0" borderId="18" xfId="136" applyNumberFormat="1" applyFont="1" applyBorder="1"/>
    <xf numFmtId="170" fontId="7" fillId="0" borderId="17" xfId="144" applyNumberFormat="1" applyFont="1" applyBorder="1"/>
    <xf numFmtId="167" fontId="0" fillId="0" borderId="17" xfId="136" applyNumberFormat="1" applyFont="1" applyBorder="1"/>
    <xf numFmtId="167" fontId="7" fillId="0" borderId="18" xfId="136" applyNumberFormat="1" applyBorder="1"/>
    <xf numFmtId="167" fontId="7" fillId="0" borderId="17" xfId="136" applyNumberFormat="1" applyFont="1" applyBorder="1"/>
    <xf numFmtId="167" fontId="7" fillId="0" borderId="0" xfId="136" applyNumberFormat="1"/>
    <xf numFmtId="167" fontId="0" fillId="0" borderId="0" xfId="136" applyNumberFormat="1" applyFont="1"/>
    <xf numFmtId="170" fontId="7" fillId="0" borderId="0" xfId="144" applyNumberFormat="1" applyFont="1"/>
    <xf numFmtId="167" fontId="7" fillId="0" borderId="0" xfId="136" applyNumberFormat="1"/>
    <xf numFmtId="167" fontId="7" fillId="0" borderId="0" xfId="136" applyNumberFormat="1" applyBorder="1"/>
    <xf numFmtId="167" fontId="7" fillId="0" borderId="16" xfId="136" applyNumberFormat="1" applyBorder="1"/>
    <xf numFmtId="166" fontId="9" fillId="0" borderId="0" xfId="0" quotePrefix="1" applyNumberFormat="1" applyFont="1" applyBorder="1" applyAlignment="1">
      <alignment horizontal="centerContinuous"/>
    </xf>
    <xf numFmtId="167" fontId="7" fillId="0" borderId="17" xfId="136" applyNumberFormat="1" applyBorder="1"/>
    <xf numFmtId="4" fontId="9" fillId="24" borderId="26" xfId="0" quotePrefix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37" fontId="0" fillId="0" borderId="13" xfId="0" applyNumberFormat="1" applyBorder="1"/>
    <xf numFmtId="10" fontId="0" fillId="0" borderId="0" xfId="0" applyNumberFormat="1" applyBorder="1"/>
    <xf numFmtId="37" fontId="0" fillId="0" borderId="12" xfId="0" applyNumberFormat="1" applyBorder="1"/>
    <xf numFmtId="0" fontId="0" fillId="0" borderId="0" xfId="0"/>
    <xf numFmtId="0" fontId="7" fillId="0" borderId="10" xfId="0" applyFont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31" fillId="0" borderId="0" xfId="0" applyFont="1" applyBorder="1" applyAlignment="1">
      <alignment horizontal="center"/>
    </xf>
  </cellXfs>
  <cellStyles count="646">
    <cellStyle name="20% - Accent1" xfId="1" builtinId="30" customBuiltin="1"/>
    <cellStyle name="20% - Accent1 2" xfId="2"/>
    <cellStyle name="20% - Accent1 2 2" xfId="3"/>
    <cellStyle name="20% - Accent1 2 2 2" xfId="237"/>
    <cellStyle name="20% - Accent1 2 2 3" xfId="320"/>
    <cellStyle name="20% - Accent1 2 2 4" xfId="374"/>
    <cellStyle name="20% - Accent1 2 2 5" xfId="428"/>
    <cellStyle name="20% - Accent1 2 2 6" xfId="489"/>
    <cellStyle name="20% - Accent1 2 2 7" xfId="548"/>
    <cellStyle name="20% - Accent1 2 3" xfId="236"/>
    <cellStyle name="20% - Accent1 2 4" xfId="319"/>
    <cellStyle name="20% - Accent1 2 5" xfId="373"/>
    <cellStyle name="20% - Accent1 2 6" xfId="427"/>
    <cellStyle name="20% - Accent1 2 7" xfId="488"/>
    <cellStyle name="20% - Accent1 2 8" xfId="547"/>
    <cellStyle name="20% - Accent1 3" xfId="4"/>
    <cellStyle name="20% - Accent1 3 2" xfId="5"/>
    <cellStyle name="20% - Accent1 3 2 2" xfId="239"/>
    <cellStyle name="20% - Accent1 3 2 3" xfId="322"/>
    <cellStyle name="20% - Accent1 3 2 4" xfId="376"/>
    <cellStyle name="20% - Accent1 3 2 5" xfId="430"/>
    <cellStyle name="20% - Accent1 3 2 6" xfId="491"/>
    <cellStyle name="20% - Accent1 3 2 7" xfId="550"/>
    <cellStyle name="20% - Accent1 3 3" xfId="238"/>
    <cellStyle name="20% - Accent1 3 4" xfId="321"/>
    <cellStyle name="20% - Accent1 3 5" xfId="375"/>
    <cellStyle name="20% - Accent1 3 6" xfId="429"/>
    <cellStyle name="20% - Accent1 3 7" xfId="490"/>
    <cellStyle name="20% - Accent1 3 8" xfId="549"/>
    <cellStyle name="20% - Accent1 4" xfId="546"/>
    <cellStyle name="20% - Accent2" xfId="6" builtinId="34" customBuiltin="1"/>
    <cellStyle name="20% - Accent2 2" xfId="7"/>
    <cellStyle name="20% - Accent2 2 2" xfId="8"/>
    <cellStyle name="20% - Accent2 2 2 2" xfId="241"/>
    <cellStyle name="20% - Accent2 2 2 3" xfId="324"/>
    <cellStyle name="20% - Accent2 2 2 4" xfId="378"/>
    <cellStyle name="20% - Accent2 2 2 5" xfId="432"/>
    <cellStyle name="20% - Accent2 2 2 6" xfId="493"/>
    <cellStyle name="20% - Accent2 2 2 7" xfId="553"/>
    <cellStyle name="20% - Accent2 2 3" xfId="240"/>
    <cellStyle name="20% - Accent2 2 4" xfId="323"/>
    <cellStyle name="20% - Accent2 2 5" xfId="377"/>
    <cellStyle name="20% - Accent2 2 6" xfId="431"/>
    <cellStyle name="20% - Accent2 2 7" xfId="492"/>
    <cellStyle name="20% - Accent2 2 8" xfId="552"/>
    <cellStyle name="20% - Accent2 3" xfId="9"/>
    <cellStyle name="20% - Accent2 3 2" xfId="10"/>
    <cellStyle name="20% - Accent2 3 2 2" xfId="243"/>
    <cellStyle name="20% - Accent2 3 2 3" xfId="326"/>
    <cellStyle name="20% - Accent2 3 2 4" xfId="380"/>
    <cellStyle name="20% - Accent2 3 2 5" xfId="434"/>
    <cellStyle name="20% - Accent2 3 2 6" xfId="495"/>
    <cellStyle name="20% - Accent2 3 2 7" xfId="555"/>
    <cellStyle name="20% - Accent2 3 3" xfId="242"/>
    <cellStyle name="20% - Accent2 3 4" xfId="325"/>
    <cellStyle name="20% - Accent2 3 5" xfId="379"/>
    <cellStyle name="20% - Accent2 3 6" xfId="433"/>
    <cellStyle name="20% - Accent2 3 7" xfId="494"/>
    <cellStyle name="20% - Accent2 3 8" xfId="554"/>
    <cellStyle name="20% - Accent2 4" xfId="551"/>
    <cellStyle name="20% - Accent3" xfId="11" builtinId="38" customBuiltin="1"/>
    <cellStyle name="20% - Accent3 2" xfId="12"/>
    <cellStyle name="20% - Accent3 2 2" xfId="13"/>
    <cellStyle name="20% - Accent3 2 2 2" xfId="245"/>
    <cellStyle name="20% - Accent3 2 2 3" xfId="328"/>
    <cellStyle name="20% - Accent3 2 2 4" xfId="382"/>
    <cellStyle name="20% - Accent3 2 2 5" xfId="436"/>
    <cellStyle name="20% - Accent3 2 2 6" xfId="497"/>
    <cellStyle name="20% - Accent3 2 2 7" xfId="558"/>
    <cellStyle name="20% - Accent3 2 3" xfId="244"/>
    <cellStyle name="20% - Accent3 2 4" xfId="327"/>
    <cellStyle name="20% - Accent3 2 5" xfId="381"/>
    <cellStyle name="20% - Accent3 2 6" xfId="435"/>
    <cellStyle name="20% - Accent3 2 7" xfId="496"/>
    <cellStyle name="20% - Accent3 2 8" xfId="557"/>
    <cellStyle name="20% - Accent3 3" xfId="14"/>
    <cellStyle name="20% - Accent3 3 2" xfId="15"/>
    <cellStyle name="20% - Accent3 3 2 2" xfId="247"/>
    <cellStyle name="20% - Accent3 3 2 3" xfId="330"/>
    <cellStyle name="20% - Accent3 3 2 4" xfId="384"/>
    <cellStyle name="20% - Accent3 3 2 5" xfId="438"/>
    <cellStyle name="20% - Accent3 3 2 6" xfId="499"/>
    <cellStyle name="20% - Accent3 3 2 7" xfId="560"/>
    <cellStyle name="20% - Accent3 3 3" xfId="246"/>
    <cellStyle name="20% - Accent3 3 4" xfId="329"/>
    <cellStyle name="20% - Accent3 3 5" xfId="383"/>
    <cellStyle name="20% - Accent3 3 6" xfId="437"/>
    <cellStyle name="20% - Accent3 3 7" xfId="498"/>
    <cellStyle name="20% - Accent3 3 8" xfId="559"/>
    <cellStyle name="20% - Accent3 4" xfId="556"/>
    <cellStyle name="20% - Accent4" xfId="16" builtinId="42" customBuiltin="1"/>
    <cellStyle name="20% - Accent4 2" xfId="17"/>
    <cellStyle name="20% - Accent4 2 2" xfId="18"/>
    <cellStyle name="20% - Accent4 2 2 2" xfId="249"/>
    <cellStyle name="20% - Accent4 2 2 3" xfId="332"/>
    <cellStyle name="20% - Accent4 2 2 4" xfId="386"/>
    <cellStyle name="20% - Accent4 2 2 5" xfId="440"/>
    <cellStyle name="20% - Accent4 2 2 6" xfId="501"/>
    <cellStyle name="20% - Accent4 2 2 7" xfId="563"/>
    <cellStyle name="20% - Accent4 2 3" xfId="248"/>
    <cellStyle name="20% - Accent4 2 4" xfId="331"/>
    <cellStyle name="20% - Accent4 2 5" xfId="385"/>
    <cellStyle name="20% - Accent4 2 6" xfId="439"/>
    <cellStyle name="20% - Accent4 2 7" xfId="500"/>
    <cellStyle name="20% - Accent4 2 8" xfId="562"/>
    <cellStyle name="20% - Accent4 3" xfId="19"/>
    <cellStyle name="20% - Accent4 3 2" xfId="20"/>
    <cellStyle name="20% - Accent4 3 2 2" xfId="251"/>
    <cellStyle name="20% - Accent4 3 2 3" xfId="334"/>
    <cellStyle name="20% - Accent4 3 2 4" xfId="388"/>
    <cellStyle name="20% - Accent4 3 2 5" xfId="442"/>
    <cellStyle name="20% - Accent4 3 2 6" xfId="503"/>
    <cellStyle name="20% - Accent4 3 2 7" xfId="565"/>
    <cellStyle name="20% - Accent4 3 3" xfId="250"/>
    <cellStyle name="20% - Accent4 3 4" xfId="333"/>
    <cellStyle name="20% - Accent4 3 5" xfId="387"/>
    <cellStyle name="20% - Accent4 3 6" xfId="441"/>
    <cellStyle name="20% - Accent4 3 7" xfId="502"/>
    <cellStyle name="20% - Accent4 3 8" xfId="564"/>
    <cellStyle name="20% - Accent4 4" xfId="561"/>
    <cellStyle name="20% - Accent5" xfId="21" builtinId="46" customBuiltin="1"/>
    <cellStyle name="20% - Accent5 2" xfId="22"/>
    <cellStyle name="20% - Accent5 2 2" xfId="23"/>
    <cellStyle name="20% - Accent5 2 2 2" xfId="253"/>
    <cellStyle name="20% - Accent5 2 2 3" xfId="336"/>
    <cellStyle name="20% - Accent5 2 2 4" xfId="390"/>
    <cellStyle name="20% - Accent5 2 2 5" xfId="444"/>
    <cellStyle name="20% - Accent5 2 2 6" xfId="505"/>
    <cellStyle name="20% - Accent5 2 2 7" xfId="568"/>
    <cellStyle name="20% - Accent5 2 3" xfId="252"/>
    <cellStyle name="20% - Accent5 2 4" xfId="335"/>
    <cellStyle name="20% - Accent5 2 5" xfId="389"/>
    <cellStyle name="20% - Accent5 2 6" xfId="443"/>
    <cellStyle name="20% - Accent5 2 7" xfId="504"/>
    <cellStyle name="20% - Accent5 2 8" xfId="567"/>
    <cellStyle name="20% - Accent5 3" xfId="24"/>
    <cellStyle name="20% - Accent5 3 2" xfId="25"/>
    <cellStyle name="20% - Accent5 3 2 2" xfId="255"/>
    <cellStyle name="20% - Accent5 3 2 3" xfId="338"/>
    <cellStyle name="20% - Accent5 3 2 4" xfId="392"/>
    <cellStyle name="20% - Accent5 3 2 5" xfId="446"/>
    <cellStyle name="20% - Accent5 3 2 6" xfId="507"/>
    <cellStyle name="20% - Accent5 3 2 7" xfId="570"/>
    <cellStyle name="20% - Accent5 3 3" xfId="254"/>
    <cellStyle name="20% - Accent5 3 4" xfId="337"/>
    <cellStyle name="20% - Accent5 3 5" xfId="391"/>
    <cellStyle name="20% - Accent5 3 6" xfId="445"/>
    <cellStyle name="20% - Accent5 3 7" xfId="506"/>
    <cellStyle name="20% - Accent5 3 8" xfId="569"/>
    <cellStyle name="20% - Accent5 4" xfId="566"/>
    <cellStyle name="20% - Accent6" xfId="26" builtinId="50" customBuiltin="1"/>
    <cellStyle name="20% - Accent6 2" xfId="27"/>
    <cellStyle name="20% - Accent6 2 2" xfId="28"/>
    <cellStyle name="20% - Accent6 2 2 2" xfId="257"/>
    <cellStyle name="20% - Accent6 2 2 3" xfId="340"/>
    <cellStyle name="20% - Accent6 2 2 4" xfId="394"/>
    <cellStyle name="20% - Accent6 2 2 5" xfId="448"/>
    <cellStyle name="20% - Accent6 2 2 6" xfId="509"/>
    <cellStyle name="20% - Accent6 2 2 7" xfId="573"/>
    <cellStyle name="20% - Accent6 2 3" xfId="256"/>
    <cellStyle name="20% - Accent6 2 4" xfId="339"/>
    <cellStyle name="20% - Accent6 2 5" xfId="393"/>
    <cellStyle name="20% - Accent6 2 6" xfId="447"/>
    <cellStyle name="20% - Accent6 2 7" xfId="508"/>
    <cellStyle name="20% - Accent6 2 8" xfId="572"/>
    <cellStyle name="20% - Accent6 3" xfId="29"/>
    <cellStyle name="20% - Accent6 3 2" xfId="30"/>
    <cellStyle name="20% - Accent6 3 2 2" xfId="259"/>
    <cellStyle name="20% - Accent6 3 2 3" xfId="342"/>
    <cellStyle name="20% - Accent6 3 2 4" xfId="396"/>
    <cellStyle name="20% - Accent6 3 2 5" xfId="450"/>
    <cellStyle name="20% - Accent6 3 2 6" xfId="511"/>
    <cellStyle name="20% - Accent6 3 2 7" xfId="575"/>
    <cellStyle name="20% - Accent6 3 3" xfId="258"/>
    <cellStyle name="20% - Accent6 3 4" xfId="341"/>
    <cellStyle name="20% - Accent6 3 5" xfId="395"/>
    <cellStyle name="20% - Accent6 3 6" xfId="449"/>
    <cellStyle name="20% - Accent6 3 7" xfId="510"/>
    <cellStyle name="20% - Accent6 3 8" xfId="574"/>
    <cellStyle name="20% - Accent6 4" xfId="571"/>
    <cellStyle name="40% - Accent1" xfId="31" builtinId="31" customBuiltin="1"/>
    <cellStyle name="40% - Accent1 2" xfId="32"/>
    <cellStyle name="40% - Accent1 2 2" xfId="33"/>
    <cellStyle name="40% - Accent1 2 2 2" xfId="261"/>
    <cellStyle name="40% - Accent1 2 2 3" xfId="344"/>
    <cellStyle name="40% - Accent1 2 2 4" xfId="398"/>
    <cellStyle name="40% - Accent1 2 2 5" xfId="452"/>
    <cellStyle name="40% - Accent1 2 2 6" xfId="513"/>
    <cellStyle name="40% - Accent1 2 2 7" xfId="578"/>
    <cellStyle name="40% - Accent1 2 3" xfId="260"/>
    <cellStyle name="40% - Accent1 2 4" xfId="343"/>
    <cellStyle name="40% - Accent1 2 5" xfId="397"/>
    <cellStyle name="40% - Accent1 2 6" xfId="451"/>
    <cellStyle name="40% - Accent1 2 7" xfId="512"/>
    <cellStyle name="40% - Accent1 2 8" xfId="577"/>
    <cellStyle name="40% - Accent1 3" xfId="34"/>
    <cellStyle name="40% - Accent1 3 2" xfId="35"/>
    <cellStyle name="40% - Accent1 3 2 2" xfId="263"/>
    <cellStyle name="40% - Accent1 3 2 3" xfId="346"/>
    <cellStyle name="40% - Accent1 3 2 4" xfId="400"/>
    <cellStyle name="40% - Accent1 3 2 5" xfId="454"/>
    <cellStyle name="40% - Accent1 3 2 6" xfId="515"/>
    <cellStyle name="40% - Accent1 3 2 7" xfId="580"/>
    <cellStyle name="40% - Accent1 3 3" xfId="262"/>
    <cellStyle name="40% - Accent1 3 4" xfId="345"/>
    <cellStyle name="40% - Accent1 3 5" xfId="399"/>
    <cellStyle name="40% - Accent1 3 6" xfId="453"/>
    <cellStyle name="40% - Accent1 3 7" xfId="514"/>
    <cellStyle name="40% - Accent1 3 8" xfId="579"/>
    <cellStyle name="40% - Accent1 4" xfId="576"/>
    <cellStyle name="40% - Accent2" xfId="36" builtinId="35" customBuiltin="1"/>
    <cellStyle name="40% - Accent2 2" xfId="37"/>
    <cellStyle name="40% - Accent2 2 2" xfId="38"/>
    <cellStyle name="40% - Accent2 2 2 2" xfId="265"/>
    <cellStyle name="40% - Accent2 2 2 3" xfId="348"/>
    <cellStyle name="40% - Accent2 2 2 4" xfId="402"/>
    <cellStyle name="40% - Accent2 2 2 5" xfId="456"/>
    <cellStyle name="40% - Accent2 2 2 6" xfId="517"/>
    <cellStyle name="40% - Accent2 2 2 7" xfId="583"/>
    <cellStyle name="40% - Accent2 2 3" xfId="264"/>
    <cellStyle name="40% - Accent2 2 4" xfId="347"/>
    <cellStyle name="40% - Accent2 2 5" xfId="401"/>
    <cellStyle name="40% - Accent2 2 6" xfId="455"/>
    <cellStyle name="40% - Accent2 2 7" xfId="516"/>
    <cellStyle name="40% - Accent2 2 8" xfId="582"/>
    <cellStyle name="40% - Accent2 3" xfId="39"/>
    <cellStyle name="40% - Accent2 3 2" xfId="40"/>
    <cellStyle name="40% - Accent2 3 2 2" xfId="267"/>
    <cellStyle name="40% - Accent2 3 2 3" xfId="350"/>
    <cellStyle name="40% - Accent2 3 2 4" xfId="404"/>
    <cellStyle name="40% - Accent2 3 2 5" xfId="458"/>
    <cellStyle name="40% - Accent2 3 2 6" xfId="519"/>
    <cellStyle name="40% - Accent2 3 2 7" xfId="585"/>
    <cellStyle name="40% - Accent2 3 3" xfId="266"/>
    <cellStyle name="40% - Accent2 3 4" xfId="349"/>
    <cellStyle name="40% - Accent2 3 5" xfId="403"/>
    <cellStyle name="40% - Accent2 3 6" xfId="457"/>
    <cellStyle name="40% - Accent2 3 7" xfId="518"/>
    <cellStyle name="40% - Accent2 3 8" xfId="584"/>
    <cellStyle name="40% - Accent2 4" xfId="581"/>
    <cellStyle name="40% - Accent3" xfId="41" builtinId="39" customBuiltin="1"/>
    <cellStyle name="40% - Accent3 2" xfId="42"/>
    <cellStyle name="40% - Accent3 2 2" xfId="43"/>
    <cellStyle name="40% - Accent3 2 2 2" xfId="269"/>
    <cellStyle name="40% - Accent3 2 2 3" xfId="352"/>
    <cellStyle name="40% - Accent3 2 2 4" xfId="406"/>
    <cellStyle name="40% - Accent3 2 2 5" xfId="460"/>
    <cellStyle name="40% - Accent3 2 2 6" xfId="521"/>
    <cellStyle name="40% - Accent3 2 2 7" xfId="588"/>
    <cellStyle name="40% - Accent3 2 3" xfId="268"/>
    <cellStyle name="40% - Accent3 2 4" xfId="351"/>
    <cellStyle name="40% - Accent3 2 5" xfId="405"/>
    <cellStyle name="40% - Accent3 2 6" xfId="459"/>
    <cellStyle name="40% - Accent3 2 7" xfId="520"/>
    <cellStyle name="40% - Accent3 2 8" xfId="587"/>
    <cellStyle name="40% - Accent3 3" xfId="44"/>
    <cellStyle name="40% - Accent3 3 2" xfId="45"/>
    <cellStyle name="40% - Accent3 3 2 2" xfId="271"/>
    <cellStyle name="40% - Accent3 3 2 3" xfId="354"/>
    <cellStyle name="40% - Accent3 3 2 4" xfId="408"/>
    <cellStyle name="40% - Accent3 3 2 5" xfId="462"/>
    <cellStyle name="40% - Accent3 3 2 6" xfId="523"/>
    <cellStyle name="40% - Accent3 3 2 7" xfId="590"/>
    <cellStyle name="40% - Accent3 3 3" xfId="270"/>
    <cellStyle name="40% - Accent3 3 4" xfId="353"/>
    <cellStyle name="40% - Accent3 3 5" xfId="407"/>
    <cellStyle name="40% - Accent3 3 6" xfId="461"/>
    <cellStyle name="40% - Accent3 3 7" xfId="522"/>
    <cellStyle name="40% - Accent3 3 8" xfId="589"/>
    <cellStyle name="40% - Accent3 4" xfId="586"/>
    <cellStyle name="40% - Accent4" xfId="46" builtinId="43" customBuiltin="1"/>
    <cellStyle name="40% - Accent4 2" xfId="47"/>
    <cellStyle name="40% - Accent4 2 2" xfId="48"/>
    <cellStyle name="40% - Accent4 2 2 2" xfId="273"/>
    <cellStyle name="40% - Accent4 2 2 3" xfId="356"/>
    <cellStyle name="40% - Accent4 2 2 4" xfId="410"/>
    <cellStyle name="40% - Accent4 2 2 5" xfId="464"/>
    <cellStyle name="40% - Accent4 2 2 6" xfId="525"/>
    <cellStyle name="40% - Accent4 2 2 7" xfId="593"/>
    <cellStyle name="40% - Accent4 2 3" xfId="272"/>
    <cellStyle name="40% - Accent4 2 4" xfId="355"/>
    <cellStyle name="40% - Accent4 2 5" xfId="409"/>
    <cellStyle name="40% - Accent4 2 6" xfId="463"/>
    <cellStyle name="40% - Accent4 2 7" xfId="524"/>
    <cellStyle name="40% - Accent4 2 8" xfId="592"/>
    <cellStyle name="40% - Accent4 3" xfId="49"/>
    <cellStyle name="40% - Accent4 3 2" xfId="50"/>
    <cellStyle name="40% - Accent4 3 2 2" xfId="275"/>
    <cellStyle name="40% - Accent4 3 2 3" xfId="358"/>
    <cellStyle name="40% - Accent4 3 2 4" xfId="412"/>
    <cellStyle name="40% - Accent4 3 2 5" xfId="466"/>
    <cellStyle name="40% - Accent4 3 2 6" xfId="527"/>
    <cellStyle name="40% - Accent4 3 2 7" xfId="595"/>
    <cellStyle name="40% - Accent4 3 3" xfId="274"/>
    <cellStyle name="40% - Accent4 3 4" xfId="357"/>
    <cellStyle name="40% - Accent4 3 5" xfId="411"/>
    <cellStyle name="40% - Accent4 3 6" xfId="465"/>
    <cellStyle name="40% - Accent4 3 7" xfId="526"/>
    <cellStyle name="40% - Accent4 3 8" xfId="594"/>
    <cellStyle name="40% - Accent4 4" xfId="591"/>
    <cellStyle name="40% - Accent5" xfId="51" builtinId="47" customBuiltin="1"/>
    <cellStyle name="40% - Accent5 2" xfId="52"/>
    <cellStyle name="40% - Accent5 2 2" xfId="53"/>
    <cellStyle name="40% - Accent5 2 2 2" xfId="277"/>
    <cellStyle name="40% - Accent5 2 2 3" xfId="360"/>
    <cellStyle name="40% - Accent5 2 2 4" xfId="414"/>
    <cellStyle name="40% - Accent5 2 2 5" xfId="468"/>
    <cellStyle name="40% - Accent5 2 2 6" xfId="529"/>
    <cellStyle name="40% - Accent5 2 2 7" xfId="598"/>
    <cellStyle name="40% - Accent5 2 3" xfId="276"/>
    <cellStyle name="40% - Accent5 2 4" xfId="359"/>
    <cellStyle name="40% - Accent5 2 5" xfId="413"/>
    <cellStyle name="40% - Accent5 2 6" xfId="467"/>
    <cellStyle name="40% - Accent5 2 7" xfId="528"/>
    <cellStyle name="40% - Accent5 2 8" xfId="597"/>
    <cellStyle name="40% - Accent5 3" xfId="54"/>
    <cellStyle name="40% - Accent5 3 2" xfId="55"/>
    <cellStyle name="40% - Accent5 3 2 2" xfId="279"/>
    <cellStyle name="40% - Accent5 3 2 3" xfId="362"/>
    <cellStyle name="40% - Accent5 3 2 4" xfId="416"/>
    <cellStyle name="40% - Accent5 3 2 5" xfId="470"/>
    <cellStyle name="40% - Accent5 3 2 6" xfId="531"/>
    <cellStyle name="40% - Accent5 3 2 7" xfId="600"/>
    <cellStyle name="40% - Accent5 3 3" xfId="278"/>
    <cellStyle name="40% - Accent5 3 4" xfId="361"/>
    <cellStyle name="40% - Accent5 3 5" xfId="415"/>
    <cellStyle name="40% - Accent5 3 6" xfId="469"/>
    <cellStyle name="40% - Accent5 3 7" xfId="530"/>
    <cellStyle name="40% - Accent5 3 8" xfId="599"/>
    <cellStyle name="40% - Accent5 4" xfId="596"/>
    <cellStyle name="40% - Accent6" xfId="56" builtinId="51" customBuiltin="1"/>
    <cellStyle name="40% - Accent6 2" xfId="57"/>
    <cellStyle name="40% - Accent6 2 2" xfId="58"/>
    <cellStyle name="40% - Accent6 2 2 2" xfId="281"/>
    <cellStyle name="40% - Accent6 2 2 3" xfId="364"/>
    <cellStyle name="40% - Accent6 2 2 4" xfId="418"/>
    <cellStyle name="40% - Accent6 2 2 5" xfId="472"/>
    <cellStyle name="40% - Accent6 2 2 6" xfId="533"/>
    <cellStyle name="40% - Accent6 2 2 7" xfId="603"/>
    <cellStyle name="40% - Accent6 2 3" xfId="280"/>
    <cellStyle name="40% - Accent6 2 4" xfId="363"/>
    <cellStyle name="40% - Accent6 2 5" xfId="417"/>
    <cellStyle name="40% - Accent6 2 6" xfId="471"/>
    <cellStyle name="40% - Accent6 2 7" xfId="532"/>
    <cellStyle name="40% - Accent6 2 8" xfId="602"/>
    <cellStyle name="40% - Accent6 3" xfId="59"/>
    <cellStyle name="40% - Accent6 3 2" xfId="60"/>
    <cellStyle name="40% - Accent6 3 2 2" xfId="283"/>
    <cellStyle name="40% - Accent6 3 2 3" xfId="366"/>
    <cellStyle name="40% - Accent6 3 2 4" xfId="420"/>
    <cellStyle name="40% - Accent6 3 2 5" xfId="474"/>
    <cellStyle name="40% - Accent6 3 2 6" xfId="535"/>
    <cellStyle name="40% - Accent6 3 2 7" xfId="605"/>
    <cellStyle name="40% - Accent6 3 3" xfId="282"/>
    <cellStyle name="40% - Accent6 3 4" xfId="365"/>
    <cellStyle name="40% - Accent6 3 5" xfId="419"/>
    <cellStyle name="40% - Accent6 3 6" xfId="473"/>
    <cellStyle name="40% - Accent6 3 7" xfId="534"/>
    <cellStyle name="40% - Accent6 3 8" xfId="604"/>
    <cellStyle name="40% - Accent6 4" xfId="601"/>
    <cellStyle name="60% - Accent1" xfId="61" builtinId="32" customBuiltin="1"/>
    <cellStyle name="60% - Accent1 2" xfId="62"/>
    <cellStyle name="60% - Accent1 2 2" xfId="63"/>
    <cellStyle name="60% - Accent1 3" xfId="64"/>
    <cellStyle name="60% - Accent1 3 2" xfId="65"/>
    <cellStyle name="60% - Accent1 4" xfId="606"/>
    <cellStyle name="60% - Accent2" xfId="66" builtinId="36" customBuiltin="1"/>
    <cellStyle name="60% - Accent2 2" xfId="67"/>
    <cellStyle name="60% - Accent2 2 2" xfId="68"/>
    <cellStyle name="60% - Accent2 3" xfId="69"/>
    <cellStyle name="60% - Accent2 3 2" xfId="70"/>
    <cellStyle name="60% - Accent2 4" xfId="607"/>
    <cellStyle name="60% - Accent3" xfId="71" builtinId="40" customBuiltin="1"/>
    <cellStyle name="60% - Accent3 2" xfId="72"/>
    <cellStyle name="60% - Accent3 2 2" xfId="73"/>
    <cellStyle name="60% - Accent3 3" xfId="74"/>
    <cellStyle name="60% - Accent3 3 2" xfId="75"/>
    <cellStyle name="60% - Accent3 4" xfId="608"/>
    <cellStyle name="60% - Accent4" xfId="76" builtinId="44" customBuiltin="1"/>
    <cellStyle name="60% - Accent4 2" xfId="77"/>
    <cellStyle name="60% - Accent4 2 2" xfId="78"/>
    <cellStyle name="60% - Accent4 3" xfId="79"/>
    <cellStyle name="60% - Accent4 3 2" xfId="80"/>
    <cellStyle name="60% - Accent4 4" xfId="609"/>
    <cellStyle name="60% - Accent5" xfId="81" builtinId="48" customBuiltin="1"/>
    <cellStyle name="60% - Accent5 2" xfId="82"/>
    <cellStyle name="60% - Accent5 2 2" xfId="83"/>
    <cellStyle name="60% - Accent5 3" xfId="84"/>
    <cellStyle name="60% - Accent5 3 2" xfId="85"/>
    <cellStyle name="60% - Accent5 4" xfId="610"/>
    <cellStyle name="60% - Accent6" xfId="86" builtinId="52" customBuiltin="1"/>
    <cellStyle name="60% - Accent6 2" xfId="87"/>
    <cellStyle name="60% - Accent6 2 2" xfId="88"/>
    <cellStyle name="60% - Accent6 3" xfId="89"/>
    <cellStyle name="60% - Accent6 3 2" xfId="90"/>
    <cellStyle name="60% - Accent6 4" xfId="611"/>
    <cellStyle name="Accent1" xfId="91" builtinId="29" customBuiltin="1"/>
    <cellStyle name="Accent1 2" xfId="92"/>
    <cellStyle name="Accent1 2 2" xfId="93"/>
    <cellStyle name="Accent1 3" xfId="94"/>
    <cellStyle name="Accent1 3 2" xfId="95"/>
    <cellStyle name="Accent1 4" xfId="612"/>
    <cellStyle name="Accent2" xfId="96" builtinId="33" customBuiltin="1"/>
    <cellStyle name="Accent2 2" xfId="97"/>
    <cellStyle name="Accent2 2 2" xfId="98"/>
    <cellStyle name="Accent2 3" xfId="99"/>
    <cellStyle name="Accent2 3 2" xfId="100"/>
    <cellStyle name="Accent2 4" xfId="613"/>
    <cellStyle name="Accent3" xfId="101" builtinId="37" customBuiltin="1"/>
    <cellStyle name="Accent3 2" xfId="102"/>
    <cellStyle name="Accent3 2 2" xfId="103"/>
    <cellStyle name="Accent3 3" xfId="104"/>
    <cellStyle name="Accent3 3 2" xfId="105"/>
    <cellStyle name="Accent3 4" xfId="614"/>
    <cellStyle name="Accent4" xfId="106" builtinId="41" customBuiltin="1"/>
    <cellStyle name="Accent4 2" xfId="107"/>
    <cellStyle name="Accent4 2 2" xfId="108"/>
    <cellStyle name="Accent4 3" xfId="109"/>
    <cellStyle name="Accent4 3 2" xfId="110"/>
    <cellStyle name="Accent4 4" xfId="615"/>
    <cellStyle name="Accent5" xfId="111" builtinId="45" customBuiltin="1"/>
    <cellStyle name="Accent5 2" xfId="112"/>
    <cellStyle name="Accent5 2 2" xfId="113"/>
    <cellStyle name="Accent5 3" xfId="114"/>
    <cellStyle name="Accent5 3 2" xfId="115"/>
    <cellStyle name="Accent5 4" xfId="616"/>
    <cellStyle name="Accent6" xfId="116" builtinId="49" customBuiltin="1"/>
    <cellStyle name="Accent6 2" xfId="117"/>
    <cellStyle name="Accent6 2 2" xfId="118"/>
    <cellStyle name="Accent6 3" xfId="119"/>
    <cellStyle name="Accent6 3 2" xfId="120"/>
    <cellStyle name="Accent6 4" xfId="617"/>
    <cellStyle name="Bad" xfId="121" builtinId="27" customBuiltin="1"/>
    <cellStyle name="Bad 2" xfId="122"/>
    <cellStyle name="Bad 2 2" xfId="123"/>
    <cellStyle name="Bad 3" xfId="124"/>
    <cellStyle name="Bad 3 2" xfId="125"/>
    <cellStyle name="Bad 4" xfId="618"/>
    <cellStyle name="Calculation" xfId="126" builtinId="22" customBuiltin="1"/>
    <cellStyle name="Calculation 2" xfId="127"/>
    <cellStyle name="Calculation 2 2" xfId="128"/>
    <cellStyle name="Calculation 3" xfId="129"/>
    <cellStyle name="Calculation 3 2" xfId="130"/>
    <cellStyle name="Calculation 4" xfId="619"/>
    <cellStyle name="Check Cell" xfId="131" builtinId="23" customBuiltin="1"/>
    <cellStyle name="Check Cell 2" xfId="132"/>
    <cellStyle name="Check Cell 2 2" xfId="133"/>
    <cellStyle name="Check Cell 3" xfId="134"/>
    <cellStyle name="Check Cell 3 2" xfId="135"/>
    <cellStyle name="Check Cell 4" xfId="620"/>
    <cellStyle name="Comma" xfId="136" builtinId="3"/>
    <cellStyle name="Comma 2" xfId="137"/>
    <cellStyle name="Comma 2 2" xfId="285"/>
    <cellStyle name="Comma 3" xfId="138"/>
    <cellStyle name="Comma 3 2" xfId="286"/>
    <cellStyle name="Comma 4" xfId="139"/>
    <cellStyle name="Comma 4 2" xfId="287"/>
    <cellStyle name="Comma 5" xfId="140"/>
    <cellStyle name="Comma 5 2" xfId="288"/>
    <cellStyle name="Comma 6" xfId="141"/>
    <cellStyle name="Comma 6 2" xfId="289"/>
    <cellStyle name="Comma 6 3" xfId="367"/>
    <cellStyle name="Comma 6 4" xfId="421"/>
    <cellStyle name="Comma 6 5" xfId="476"/>
    <cellStyle name="Comma 6 6" xfId="536"/>
    <cellStyle name="Comma 6 7" xfId="622"/>
    <cellStyle name="Comma 7" xfId="284"/>
    <cellStyle name="Comma 7 2" xfId="621"/>
    <cellStyle name="Comma 8" xfId="475"/>
    <cellStyle name="Comma 9" xfId="544"/>
    <cellStyle name="Comma0" xfId="142"/>
    <cellStyle name="Comma0 2" xfId="143"/>
    <cellStyle name="Comma0 2 2" xfId="291"/>
    <cellStyle name="Comma0 3" xfId="290"/>
    <cellStyle name="Currency" xfId="144" builtinId="4"/>
    <cellStyle name="Currency 2" xfId="145"/>
    <cellStyle name="Currency 2 2" xfId="293"/>
    <cellStyle name="Currency 3" xfId="146"/>
    <cellStyle name="Currency 3 2" xfId="294"/>
    <cellStyle name="Currency 4" xfId="147"/>
    <cellStyle name="Currency 4 2" xfId="295"/>
    <cellStyle name="Currency 5" xfId="292"/>
    <cellStyle name="Currency 5 2" xfId="623"/>
    <cellStyle name="Currency 6" xfId="477"/>
    <cellStyle name="Currency 7" xfId="645"/>
    <cellStyle name="Currency0" xfId="148"/>
    <cellStyle name="Currency0 2" xfId="149"/>
    <cellStyle name="Currency0 2 2" xfId="297"/>
    <cellStyle name="Currency0 3" xfId="296"/>
    <cellStyle name="Date" xfId="150"/>
    <cellStyle name="Date 2" xfId="151"/>
    <cellStyle name="Date 2 2" xfId="299"/>
    <cellStyle name="Date 3" xfId="152"/>
    <cellStyle name="Date 3 2" xfId="300"/>
    <cellStyle name="Date 4" xfId="298"/>
    <cellStyle name="Date 5" xfId="478"/>
    <cellStyle name="Explanatory Text" xfId="153" builtinId="53" customBuiltin="1"/>
    <cellStyle name="Explanatory Text 2" xfId="154"/>
    <cellStyle name="Explanatory Text 2 2" xfId="155"/>
    <cellStyle name="Explanatory Text 3" xfId="156"/>
    <cellStyle name="Explanatory Text 3 2" xfId="157"/>
    <cellStyle name="Explanatory Text 4" xfId="624"/>
    <cellStyle name="Fixed" xfId="158"/>
    <cellStyle name="Fixed 2" xfId="159"/>
    <cellStyle name="Fixed 2 2" xfId="302"/>
    <cellStyle name="Fixed 3" xfId="160"/>
    <cellStyle name="Fixed 3 2" xfId="303"/>
    <cellStyle name="Fixed 4" xfId="301"/>
    <cellStyle name="Fixed 5" xfId="479"/>
    <cellStyle name="Good" xfId="161" builtinId="26" customBuiltin="1"/>
    <cellStyle name="Good 2" xfId="162"/>
    <cellStyle name="Good 2 2" xfId="163"/>
    <cellStyle name="Good 3" xfId="164"/>
    <cellStyle name="Good 3 2" xfId="165"/>
    <cellStyle name="Good 4" xfId="625"/>
    <cellStyle name="Heading 1" xfId="166" builtinId="16" customBuiltin="1"/>
    <cellStyle name="Heading 1 2" xfId="167"/>
    <cellStyle name="Heading 1 2 2" xfId="168"/>
    <cellStyle name="Heading 1 3" xfId="169"/>
    <cellStyle name="Heading 1 3 2" xfId="170"/>
    <cellStyle name="Heading 1 4" xfId="626"/>
    <cellStyle name="Heading 2" xfId="171" builtinId="17" customBuiltin="1"/>
    <cellStyle name="Heading 2 2" xfId="172"/>
    <cellStyle name="Heading 2 2 2" xfId="173"/>
    <cellStyle name="Heading 2 3" xfId="174"/>
    <cellStyle name="Heading 2 3 2" xfId="175"/>
    <cellStyle name="Heading 2 4" xfId="627"/>
    <cellStyle name="Heading 3" xfId="176" builtinId="18" customBuiltin="1"/>
    <cellStyle name="Heading 3 2" xfId="177"/>
    <cellStyle name="Heading 3 2 2" xfId="178"/>
    <cellStyle name="Heading 3 3" xfId="179"/>
    <cellStyle name="Heading 3 3 2" xfId="180"/>
    <cellStyle name="Heading 3 4" xfId="628"/>
    <cellStyle name="Heading 4" xfId="181" builtinId="19" customBuiltin="1"/>
    <cellStyle name="Heading 4 2" xfId="182"/>
    <cellStyle name="Heading 4 2 2" xfId="183"/>
    <cellStyle name="Heading 4 3" xfId="184"/>
    <cellStyle name="Heading 4 3 2" xfId="185"/>
    <cellStyle name="Heading 4 4" xfId="629"/>
    <cellStyle name="Input" xfId="186" builtinId="20" customBuiltin="1"/>
    <cellStyle name="Input 2" xfId="187"/>
    <cellStyle name="Input 2 2" xfId="188"/>
    <cellStyle name="Input 3" xfId="189"/>
    <cellStyle name="Input 3 2" xfId="190"/>
    <cellStyle name="Input 4" xfId="630"/>
    <cellStyle name="Linked Cell" xfId="191" builtinId="24" customBuiltin="1"/>
    <cellStyle name="Linked Cell 2" xfId="192"/>
    <cellStyle name="Linked Cell 2 2" xfId="193"/>
    <cellStyle name="Linked Cell 3" xfId="194"/>
    <cellStyle name="Linked Cell 3 2" xfId="195"/>
    <cellStyle name="Linked Cell 4" xfId="631"/>
    <cellStyle name="Neutral" xfId="196" builtinId="28" customBuiltin="1"/>
    <cellStyle name="Neutral 2" xfId="197"/>
    <cellStyle name="Neutral 2 2" xfId="198"/>
    <cellStyle name="Neutral 3" xfId="199"/>
    <cellStyle name="Neutral 3 2" xfId="200"/>
    <cellStyle name="Neutral 4" xfId="632"/>
    <cellStyle name="Normal" xfId="0" builtinId="0"/>
    <cellStyle name="Normal 2" xfId="545"/>
    <cellStyle name="Normal 2 2" xfId="201"/>
    <cellStyle name="Normal 2 2 2" xfId="304"/>
    <cellStyle name="Normal 3" xfId="202"/>
    <cellStyle name="Normal 3 2" xfId="203"/>
    <cellStyle name="Normal 3 2 2" xfId="305"/>
    <cellStyle name="Normal 3 2 3" xfId="368"/>
    <cellStyle name="Normal 3 2 4" xfId="422"/>
    <cellStyle name="Normal 3 2 5" xfId="480"/>
    <cellStyle name="Normal 3 2 6" xfId="538"/>
    <cellStyle name="Normal 3 2 7" xfId="634"/>
    <cellStyle name="Normal 3 3" xfId="537"/>
    <cellStyle name="Normal 3 4" xfId="633"/>
    <cellStyle name="Normal 4" xfId="543"/>
    <cellStyle name="Note" xfId="204" builtinId="10" customBuiltin="1"/>
    <cellStyle name="Note 2" xfId="205"/>
    <cellStyle name="Note 2 2" xfId="206"/>
    <cellStyle name="Note 2 2 2" xfId="308"/>
    <cellStyle name="Note 2 2 3" xfId="370"/>
    <cellStyle name="Note 2 2 4" xfId="424"/>
    <cellStyle name="Note 2 2 5" xfId="483"/>
    <cellStyle name="Note 2 2 6" xfId="540"/>
    <cellStyle name="Note 2 2 7" xfId="637"/>
    <cellStyle name="Note 2 3" xfId="307"/>
    <cellStyle name="Note 2 4" xfId="369"/>
    <cellStyle name="Note 2 5" xfId="423"/>
    <cellStyle name="Note 2 6" xfId="482"/>
    <cellStyle name="Note 2 7" xfId="539"/>
    <cellStyle name="Note 2 8" xfId="636"/>
    <cellStyle name="Note 3" xfId="207"/>
    <cellStyle name="Note 3 2" xfId="208"/>
    <cellStyle name="Note 3 2 2" xfId="310"/>
    <cellStyle name="Note 3 2 3" xfId="372"/>
    <cellStyle name="Note 3 2 4" xfId="426"/>
    <cellStyle name="Note 3 2 5" xfId="485"/>
    <cellStyle name="Note 3 2 6" xfId="542"/>
    <cellStyle name="Note 3 2 7" xfId="639"/>
    <cellStyle name="Note 3 3" xfId="309"/>
    <cellStyle name="Note 3 4" xfId="371"/>
    <cellStyle name="Note 3 5" xfId="425"/>
    <cellStyle name="Note 3 6" xfId="484"/>
    <cellStyle name="Note 3 7" xfId="541"/>
    <cellStyle name="Note 3 8" xfId="638"/>
    <cellStyle name="Note 4" xfId="209"/>
    <cellStyle name="Note 4 2" xfId="311"/>
    <cellStyle name="Note 5" xfId="210"/>
    <cellStyle name="Note 5 2" xfId="312"/>
    <cellStyle name="Note 6" xfId="306"/>
    <cellStyle name="Note 6 2" xfId="635"/>
    <cellStyle name="Note 7" xfId="481"/>
    <cellStyle name="Output" xfId="211" builtinId="21" customBuiltin="1"/>
    <cellStyle name="Output 2" xfId="212"/>
    <cellStyle name="Output 2 2" xfId="213"/>
    <cellStyle name="Output 3" xfId="214"/>
    <cellStyle name="Output 3 2" xfId="215"/>
    <cellStyle name="Output 4" xfId="640"/>
    <cellStyle name="Percent" xfId="216" builtinId="5"/>
    <cellStyle name="Percent 2" xfId="217"/>
    <cellStyle name="Percent 2 2" xfId="314"/>
    <cellStyle name="Percent 3" xfId="218"/>
    <cellStyle name="Percent 3 2" xfId="315"/>
    <cellStyle name="Percent 4" xfId="313"/>
    <cellStyle name="Percent 4 2" xfId="641"/>
    <cellStyle name="Percent 5" xfId="486"/>
    <cellStyle name="Title" xfId="219" builtinId="15" customBuiltin="1"/>
    <cellStyle name="Title 2" xfId="220"/>
    <cellStyle name="Title 2 2" xfId="221"/>
    <cellStyle name="Title 3" xfId="222"/>
    <cellStyle name="Title 3 2" xfId="223"/>
    <cellStyle name="Title 4" xfId="642"/>
    <cellStyle name="Total" xfId="224" builtinId="25" customBuiltin="1"/>
    <cellStyle name="Total 2" xfId="225"/>
    <cellStyle name="Total 2 2" xfId="226"/>
    <cellStyle name="Total 3" xfId="227"/>
    <cellStyle name="Total 3 2" xfId="228"/>
    <cellStyle name="Total 4" xfId="229"/>
    <cellStyle name="Total 4 2" xfId="317"/>
    <cellStyle name="Total 5" xfId="230"/>
    <cellStyle name="Total 5 2" xfId="318"/>
    <cellStyle name="Total 6" xfId="316"/>
    <cellStyle name="Total 6 2" xfId="643"/>
    <cellStyle name="Total 7" xfId="487"/>
    <cellStyle name="Warning Text" xfId="231" builtinId="11" customBuiltin="1"/>
    <cellStyle name="Warning Text 2" xfId="232"/>
    <cellStyle name="Warning Text 2 2" xfId="233"/>
    <cellStyle name="Warning Text 3" xfId="234"/>
    <cellStyle name="Warning Text 3 2" xfId="235"/>
    <cellStyle name="Warning Text 4" xfId="6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44"/>
  <sheetViews>
    <sheetView topLeftCell="A28" zoomScaleNormal="100" workbookViewId="0">
      <pane xSplit="1" topLeftCell="B1" activePane="topRight" state="frozen"/>
      <selection pane="topRight" activeCell="D33" sqref="D33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15" customHeight="1" x14ac:dyDescent="0.2">
      <c r="A1" t="s">
        <v>38</v>
      </c>
    </row>
    <row r="2" spans="1:7" ht="15" customHeight="1" x14ac:dyDescent="0.2"/>
    <row r="3" spans="1:7" ht="15" customHeight="1" x14ac:dyDescent="0.2"/>
    <row r="4" spans="1:7" ht="15" customHeight="1" x14ac:dyDescent="0.25">
      <c r="A4" s="241" t="s">
        <v>0</v>
      </c>
      <c r="B4" s="241"/>
      <c r="C4" s="241"/>
      <c r="D4" s="241"/>
      <c r="E4" s="241"/>
    </row>
    <row r="5" spans="1:7" ht="15" customHeight="1" x14ac:dyDescent="0.25">
      <c r="A5" s="241" t="s">
        <v>1</v>
      </c>
      <c r="B5" s="241"/>
      <c r="C5" s="241"/>
      <c r="D5" s="241"/>
      <c r="E5" s="241"/>
    </row>
    <row r="6" spans="1:7" ht="15" customHeight="1" x14ac:dyDescent="0.25">
      <c r="A6" s="242">
        <v>44592</v>
      </c>
      <c r="B6" s="242"/>
      <c r="C6" s="242"/>
      <c r="D6" s="242"/>
      <c r="E6" s="242"/>
    </row>
    <row r="7" spans="1:7" ht="15" customHeight="1" x14ac:dyDescent="0.2">
      <c r="A7" s="1" t="s">
        <v>38</v>
      </c>
      <c r="B7" s="1"/>
      <c r="C7" s="1"/>
      <c r="D7" s="1"/>
      <c r="E7" s="1"/>
    </row>
    <row r="8" spans="1:7" ht="15" customHeight="1" x14ac:dyDescent="0.2">
      <c r="A8" s="1"/>
      <c r="B8" s="2" t="s">
        <v>215</v>
      </c>
      <c r="C8" s="2" t="s">
        <v>181</v>
      </c>
      <c r="D8" s="3" t="s">
        <v>215</v>
      </c>
      <c r="E8" s="4" t="s">
        <v>2</v>
      </c>
    </row>
    <row r="9" spans="1:7" ht="15" customHeight="1" x14ac:dyDescent="0.2">
      <c r="A9" s="1"/>
      <c r="B9" s="5">
        <v>2021</v>
      </c>
      <c r="C9" s="5">
        <v>2021</v>
      </c>
      <c r="D9" s="5">
        <v>2022</v>
      </c>
      <c r="E9" s="6" t="s">
        <v>216</v>
      </c>
    </row>
    <row r="10" spans="1:7" ht="15" customHeight="1" x14ac:dyDescent="0.2">
      <c r="A10" s="41" t="s">
        <v>3</v>
      </c>
      <c r="B10" s="17"/>
      <c r="C10" s="17"/>
      <c r="D10" s="1"/>
      <c r="E10" s="199"/>
    </row>
    <row r="11" spans="1:7" ht="15" customHeight="1" x14ac:dyDescent="0.2">
      <c r="A11" s="42"/>
      <c r="B11" s="17"/>
      <c r="C11" s="17"/>
      <c r="D11" s="1"/>
      <c r="E11" s="7"/>
    </row>
    <row r="12" spans="1:7" ht="15" customHeight="1" x14ac:dyDescent="0.2">
      <c r="A12" s="42" t="s">
        <v>90</v>
      </c>
      <c r="B12" s="228">
        <v>22984474</v>
      </c>
      <c r="C12" s="222">
        <v>23323666</v>
      </c>
      <c r="D12" s="191">
        <v>35890252</v>
      </c>
      <c r="E12" s="200">
        <f>D12-C12</f>
        <v>12566586</v>
      </c>
      <c r="F12" s="18"/>
      <c r="G12" s="194"/>
    </row>
    <row r="13" spans="1:7" ht="15" customHeight="1" x14ac:dyDescent="0.2">
      <c r="A13" s="42" t="s">
        <v>89</v>
      </c>
      <c r="B13" s="227">
        <v>5366885</v>
      </c>
      <c r="C13" s="223">
        <v>9319394</v>
      </c>
      <c r="D13" s="185">
        <v>4604019</v>
      </c>
      <c r="E13" s="114">
        <f t="shared" ref="E13:E17" si="0">D13-C13</f>
        <v>-4715375</v>
      </c>
      <c r="F13" s="20"/>
      <c r="G13" s="194"/>
    </row>
    <row r="14" spans="1:7" ht="15" customHeight="1" x14ac:dyDescent="0.2">
      <c r="A14" s="42" t="s">
        <v>4</v>
      </c>
      <c r="B14" s="226">
        <v>1493</v>
      </c>
      <c r="C14" s="95">
        <v>8474</v>
      </c>
      <c r="D14" s="52">
        <v>23098</v>
      </c>
      <c r="E14" s="114">
        <f t="shared" si="0"/>
        <v>14624</v>
      </c>
      <c r="F14" s="20"/>
    </row>
    <row r="15" spans="1:7" ht="15" customHeight="1" x14ac:dyDescent="0.2">
      <c r="A15" s="42" t="s">
        <v>5</v>
      </c>
      <c r="B15" s="226">
        <v>2612</v>
      </c>
      <c r="C15" s="95">
        <v>2315</v>
      </c>
      <c r="D15" s="52">
        <v>2315</v>
      </c>
      <c r="E15" s="114">
        <f t="shared" si="0"/>
        <v>0</v>
      </c>
      <c r="F15" s="20"/>
      <c r="G15" s="220"/>
    </row>
    <row r="16" spans="1:7" ht="15" customHeight="1" x14ac:dyDescent="0.2">
      <c r="A16" s="102" t="s">
        <v>56</v>
      </c>
      <c r="B16" s="229">
        <v>7575840</v>
      </c>
      <c r="C16" s="95">
        <v>6257130</v>
      </c>
      <c r="D16" s="52">
        <v>6257130</v>
      </c>
      <c r="E16" s="114">
        <f t="shared" si="0"/>
        <v>0</v>
      </c>
      <c r="F16" s="118"/>
      <c r="G16" s="57"/>
    </row>
    <row r="17" spans="1:7" ht="15" customHeight="1" x14ac:dyDescent="0.2">
      <c r="A17" s="102" t="s">
        <v>59</v>
      </c>
      <c r="B17" s="231">
        <v>14608218</v>
      </c>
      <c r="C17" s="224">
        <v>12293477</v>
      </c>
      <c r="D17" s="113">
        <v>12293477</v>
      </c>
      <c r="E17" s="186">
        <f t="shared" si="0"/>
        <v>0</v>
      </c>
      <c r="G17" s="57"/>
    </row>
    <row r="18" spans="1:7" ht="15" customHeight="1" x14ac:dyDescent="0.2">
      <c r="A18" s="42"/>
      <c r="B18" s="95"/>
      <c r="C18" s="95"/>
      <c r="D18" s="52"/>
      <c r="E18" s="114"/>
    </row>
    <row r="19" spans="1:7" ht="15" customHeight="1" thickBot="1" x14ac:dyDescent="0.25">
      <c r="A19" s="42" t="s">
        <v>6</v>
      </c>
      <c r="B19" s="187">
        <f>SUM(B12:B17)</f>
        <v>50539522</v>
      </c>
      <c r="C19" s="187">
        <f>SUM(C12:C17)</f>
        <v>51204456</v>
      </c>
      <c r="D19" s="188">
        <f>SUM(D12:D17)</f>
        <v>59070291</v>
      </c>
      <c r="E19" s="201">
        <f>SUM(E12:E16)</f>
        <v>7865835</v>
      </c>
      <c r="F19" s="20"/>
    </row>
    <row r="20" spans="1:7" ht="15" customHeight="1" thickTop="1" x14ac:dyDescent="0.2">
      <c r="A20" s="42"/>
      <c r="B20" s="95"/>
      <c r="C20" s="95"/>
      <c r="D20" s="52"/>
      <c r="E20" s="114"/>
    </row>
    <row r="21" spans="1:7" ht="15" customHeight="1" x14ac:dyDescent="0.2">
      <c r="A21" s="43" t="s">
        <v>7</v>
      </c>
      <c r="B21" s="95"/>
      <c r="C21" s="95"/>
      <c r="D21" s="52"/>
      <c r="E21" s="202"/>
      <c r="F21" s="56"/>
    </row>
    <row r="22" spans="1:7" ht="15" customHeight="1" x14ac:dyDescent="0.2">
      <c r="A22" s="42"/>
      <c r="B22" s="112"/>
      <c r="C22" s="95"/>
      <c r="D22" s="52"/>
      <c r="E22" s="114"/>
    </row>
    <row r="23" spans="1:7" ht="15" customHeight="1" x14ac:dyDescent="0.2">
      <c r="A23" s="208" t="s">
        <v>92</v>
      </c>
      <c r="B23" s="52">
        <f>94233+2127631</f>
        <v>2221864</v>
      </c>
      <c r="C23" s="95">
        <v>2143342</v>
      </c>
      <c r="D23" s="52">
        <v>2332444</v>
      </c>
      <c r="E23" s="114">
        <f>D23-C23</f>
        <v>189102</v>
      </c>
      <c r="F23" s="57"/>
    </row>
    <row r="24" spans="1:7" ht="15" customHeight="1" x14ac:dyDescent="0.2">
      <c r="A24" s="102" t="s">
        <v>60</v>
      </c>
      <c r="B24" s="111">
        <v>16048584</v>
      </c>
      <c r="C24" s="225">
        <v>16261639</v>
      </c>
      <c r="D24" s="111">
        <v>16261639</v>
      </c>
      <c r="E24" s="114">
        <f t="shared" ref="E24:E29" si="1">D24-C24</f>
        <v>0</v>
      </c>
      <c r="F24" s="57"/>
    </row>
    <row r="25" spans="1:7" ht="15" customHeight="1" x14ac:dyDescent="0.2">
      <c r="A25" s="102" t="s">
        <v>61</v>
      </c>
      <c r="B25" s="111">
        <v>48545614</v>
      </c>
      <c r="C25" s="225">
        <v>47067445</v>
      </c>
      <c r="D25" s="111">
        <v>47067445</v>
      </c>
      <c r="E25" s="114">
        <f t="shared" si="1"/>
        <v>0</v>
      </c>
      <c r="F25" s="57"/>
    </row>
    <row r="26" spans="1:7" ht="15" customHeight="1" x14ac:dyDescent="0.2">
      <c r="A26" s="208" t="s">
        <v>93</v>
      </c>
      <c r="B26" s="111">
        <v>1046239</v>
      </c>
      <c r="C26" s="225">
        <v>1083092</v>
      </c>
      <c r="D26" s="111">
        <v>1078660</v>
      </c>
      <c r="E26" s="114">
        <f t="shared" si="1"/>
        <v>-4432</v>
      </c>
      <c r="F26" s="57"/>
    </row>
    <row r="27" spans="1:7" ht="15" customHeight="1" x14ac:dyDescent="0.2">
      <c r="A27" s="102" t="s">
        <v>8</v>
      </c>
      <c r="B27" s="111">
        <v>1000</v>
      </c>
      <c r="C27" s="225">
        <v>1000</v>
      </c>
      <c r="D27" s="111">
        <v>1000</v>
      </c>
      <c r="E27" s="114">
        <f t="shared" si="1"/>
        <v>0</v>
      </c>
      <c r="F27" s="57"/>
    </row>
    <row r="28" spans="1:7" ht="15" customHeight="1" x14ac:dyDescent="0.2">
      <c r="A28" s="42" t="s">
        <v>57</v>
      </c>
      <c r="B28" s="230">
        <v>3083506</v>
      </c>
      <c r="C28" s="95">
        <v>2495531</v>
      </c>
      <c r="D28" s="112">
        <v>2495531</v>
      </c>
      <c r="E28" s="114">
        <f t="shared" si="1"/>
        <v>0</v>
      </c>
      <c r="F28" s="57"/>
    </row>
    <row r="29" spans="1:7" ht="15" customHeight="1" x14ac:dyDescent="0.2">
      <c r="A29" s="42" t="s">
        <v>62</v>
      </c>
      <c r="B29" s="231">
        <v>12111303</v>
      </c>
      <c r="C29" s="224">
        <v>11981926</v>
      </c>
      <c r="D29" s="113">
        <v>11981926</v>
      </c>
      <c r="E29" s="186">
        <f t="shared" si="1"/>
        <v>0</v>
      </c>
      <c r="F29" s="57"/>
    </row>
    <row r="30" spans="1:7" ht="15" customHeight="1" x14ac:dyDescent="0.2">
      <c r="A30" s="42"/>
      <c r="B30" s="95"/>
      <c r="C30" s="95"/>
      <c r="D30" s="52"/>
      <c r="E30" s="114"/>
    </row>
    <row r="31" spans="1:7" ht="15" customHeight="1" x14ac:dyDescent="0.2">
      <c r="A31" s="42" t="s">
        <v>9</v>
      </c>
      <c r="B31" s="95">
        <f>SUM(B23:B29)</f>
        <v>83058110</v>
      </c>
      <c r="C31" s="95">
        <f>SUM(C23:C29)</f>
        <v>81033975</v>
      </c>
      <c r="D31" s="112">
        <f>SUM(D23:D29)</f>
        <v>81218645</v>
      </c>
      <c r="E31" s="114">
        <f>SUM(E23:E29)</f>
        <v>184670</v>
      </c>
      <c r="F31" s="20"/>
    </row>
    <row r="32" spans="1:7" ht="15" customHeight="1" x14ac:dyDescent="0.2">
      <c r="A32" s="42"/>
      <c r="B32" s="95"/>
      <c r="C32" s="95"/>
      <c r="D32" s="52"/>
      <c r="E32" s="114"/>
      <c r="F32" s="20"/>
    </row>
    <row r="33" spans="1:8" ht="15" customHeight="1" x14ac:dyDescent="0.2">
      <c r="A33" s="42" t="s">
        <v>10</v>
      </c>
      <c r="B33" s="233">
        <v>12796145</v>
      </c>
      <c r="C33" s="95">
        <v>17836130</v>
      </c>
      <c r="D33" s="52">
        <v>17836130</v>
      </c>
      <c r="E33" s="114">
        <f>D33-C33</f>
        <v>0</v>
      </c>
      <c r="F33" s="20"/>
      <c r="G33" s="57"/>
      <c r="H33" s="57"/>
    </row>
    <row r="34" spans="1:8" ht="15" customHeight="1" x14ac:dyDescent="0.2">
      <c r="A34" s="102" t="s">
        <v>63</v>
      </c>
      <c r="B34" s="160">
        <v>-11556250</v>
      </c>
      <c r="C34" s="225">
        <v>-12500040</v>
      </c>
      <c r="D34" s="65">
        <v>-12500040</v>
      </c>
      <c r="E34" s="114">
        <f t="shared" ref="E34:E36" si="2">D34-C34</f>
        <v>0</v>
      </c>
      <c r="F34" s="20"/>
    </row>
    <row r="35" spans="1:8" ht="15" customHeight="1" x14ac:dyDescent="0.2">
      <c r="A35" s="102" t="s">
        <v>64</v>
      </c>
      <c r="B35" s="160">
        <v>-46050777</v>
      </c>
      <c r="C35" s="225">
        <v>-46755894</v>
      </c>
      <c r="D35" s="65">
        <v>-46755894</v>
      </c>
      <c r="E35" s="114">
        <f t="shared" si="2"/>
        <v>0</v>
      </c>
      <c r="F35" s="20"/>
    </row>
    <row r="36" spans="1:8" ht="15" customHeight="1" x14ac:dyDescent="0.2">
      <c r="A36" s="42" t="s">
        <v>11</v>
      </c>
      <c r="B36" s="189">
        <v>12292294</v>
      </c>
      <c r="C36" s="221">
        <v>11584785</v>
      </c>
      <c r="D36" s="190">
        <f>'Inc. &amp; Exp.'!F54</f>
        <v>18511450</v>
      </c>
      <c r="E36" s="186">
        <f t="shared" si="2"/>
        <v>6926665</v>
      </c>
    </row>
    <row r="37" spans="1:8" ht="15" customHeight="1" x14ac:dyDescent="0.2">
      <c r="A37" s="42"/>
      <c r="B37" s="95"/>
      <c r="C37" s="95"/>
      <c r="D37" s="52"/>
      <c r="E37" s="114"/>
    </row>
    <row r="38" spans="1:8" ht="15" customHeight="1" x14ac:dyDescent="0.2">
      <c r="A38" s="42" t="s">
        <v>12</v>
      </c>
      <c r="B38" s="95">
        <f>SUM(B33:B36)</f>
        <v>-32518588</v>
      </c>
      <c r="C38" s="95">
        <f>SUM(C33:C36)</f>
        <v>-29835019</v>
      </c>
      <c r="D38" s="112">
        <f>SUM(D33:D36)</f>
        <v>-22908354</v>
      </c>
      <c r="E38" s="114">
        <f>SUM(E33:E36)</f>
        <v>6926665</v>
      </c>
      <c r="F38" s="20"/>
    </row>
    <row r="39" spans="1:8" ht="15" customHeight="1" x14ac:dyDescent="0.2">
      <c r="A39" s="42"/>
      <c r="B39" s="94"/>
      <c r="C39" s="94"/>
      <c r="D39" s="51"/>
      <c r="E39" s="203"/>
      <c r="F39" s="20"/>
    </row>
    <row r="40" spans="1:8" ht="15" customHeight="1" thickBot="1" x14ac:dyDescent="0.25">
      <c r="A40" s="44" t="s">
        <v>44</v>
      </c>
      <c r="B40" s="192">
        <f>B38+B31</f>
        <v>50539522</v>
      </c>
      <c r="C40" s="192">
        <f>C38+C31</f>
        <v>51198956</v>
      </c>
      <c r="D40" s="193">
        <f>D38+D31</f>
        <v>58310291</v>
      </c>
      <c r="E40" s="204">
        <f>E38+E31</f>
        <v>7111335</v>
      </c>
    </row>
    <row r="41" spans="1:8" ht="15" customHeight="1" thickTop="1" x14ac:dyDescent="0.2">
      <c r="A41" s="1"/>
      <c r="B41" s="1"/>
      <c r="C41" s="1"/>
      <c r="D41" s="1"/>
      <c r="E41" s="1"/>
    </row>
    <row r="42" spans="1:8" x14ac:dyDescent="0.2">
      <c r="B42" s="57"/>
    </row>
    <row r="43" spans="1:8" x14ac:dyDescent="0.2">
      <c r="B43" s="57"/>
      <c r="D43" s="57"/>
      <c r="E43" s="20"/>
    </row>
    <row r="44" spans="1:8" x14ac:dyDescent="0.2">
      <c r="B44" s="57"/>
      <c r="D44" s="57"/>
    </row>
  </sheetData>
  <mergeCells count="3">
    <mergeCell ref="A4:E4"/>
    <mergeCell ref="A5:E5"/>
    <mergeCell ref="A6:E6"/>
  </mergeCells>
  <phoneticPr fontId="0" type="noConversion"/>
  <printOptions horizontalCentered="1" verticalCentered="1"/>
  <pageMargins left="0.75" right="0.75" top="1" bottom="1" header="0.5" footer="0.5"/>
  <pageSetup scale="77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D64"/>
  <sheetViews>
    <sheetView tabSelected="1" topLeftCell="A43" zoomScale="90" zoomScaleNormal="90" workbookViewId="0">
      <pane xSplit="1" topLeftCell="B1" activePane="topRight" state="frozen"/>
      <selection pane="topRight" activeCell="C57" sqref="C57:C63"/>
    </sheetView>
  </sheetViews>
  <sheetFormatPr defaultRowHeight="12.75" x14ac:dyDescent="0.2"/>
  <cols>
    <col min="1" max="1" width="45.42578125" bestFit="1" customWidth="1"/>
    <col min="2" max="2" width="18.85546875" customWidth="1"/>
    <col min="3" max="3" width="16.85546875" customWidth="1"/>
    <col min="4" max="4" width="16" customWidth="1"/>
    <col min="5" max="5" width="14.85546875" customWidth="1"/>
    <col min="6" max="6" width="15.7109375" customWidth="1"/>
    <col min="7" max="7" width="15.28515625" customWidth="1"/>
    <col min="8" max="8" width="17" customWidth="1"/>
    <col min="9" max="9" width="15.140625" customWidth="1"/>
    <col min="10" max="10" width="16" bestFit="1" customWidth="1"/>
    <col min="11" max="11" width="14" bestFit="1" customWidth="1"/>
  </cols>
  <sheetData>
    <row r="1" spans="1:30" x14ac:dyDescent="0.2">
      <c r="A1" s="29"/>
      <c r="B1" s="14"/>
      <c r="C1" s="14"/>
      <c r="D1" s="30" t="s">
        <v>0</v>
      </c>
      <c r="E1" s="31"/>
      <c r="F1" s="31"/>
      <c r="G1" s="14"/>
      <c r="H1" s="32"/>
      <c r="I1" s="49"/>
    </row>
    <row r="2" spans="1:30" x14ac:dyDescent="0.2">
      <c r="A2" s="17"/>
      <c r="B2" s="26"/>
      <c r="C2" s="26"/>
      <c r="D2" s="33" t="s">
        <v>13</v>
      </c>
      <c r="E2" s="34"/>
      <c r="F2" s="34"/>
      <c r="G2" s="26"/>
      <c r="H2" s="8"/>
      <c r="I2" s="7"/>
    </row>
    <row r="3" spans="1:30" x14ac:dyDescent="0.2">
      <c r="A3" s="17"/>
      <c r="B3" s="26"/>
      <c r="C3" s="72"/>
      <c r="D3" s="232" t="s">
        <v>217</v>
      </c>
      <c r="E3" s="36"/>
      <c r="F3" s="34"/>
      <c r="G3" s="83"/>
      <c r="H3" s="45"/>
      <c r="I3" s="7"/>
    </row>
    <row r="4" spans="1:30" x14ac:dyDescent="0.2">
      <c r="A4" s="84"/>
      <c r="B4" s="26"/>
      <c r="C4" s="63"/>
      <c r="E4" s="33" t="s">
        <v>218</v>
      </c>
      <c r="F4" s="195"/>
      <c r="G4" s="26"/>
      <c r="H4" s="46"/>
      <c r="I4" s="7"/>
    </row>
    <row r="5" spans="1:30" x14ac:dyDescent="0.2">
      <c r="A5" s="84"/>
      <c r="B5" s="26"/>
      <c r="C5" s="47"/>
      <c r="D5" s="26"/>
      <c r="E5" s="26"/>
      <c r="F5" s="26"/>
      <c r="G5" s="26"/>
      <c r="H5" s="8"/>
      <c r="I5" s="7"/>
    </row>
    <row r="6" spans="1:30" x14ac:dyDescent="0.2">
      <c r="A6" s="17"/>
      <c r="B6" s="234" t="s">
        <v>85</v>
      </c>
      <c r="C6" s="234" t="s">
        <v>151</v>
      </c>
      <c r="D6" s="9" t="s">
        <v>14</v>
      </c>
      <c r="E6" s="10" t="s">
        <v>15</v>
      </c>
      <c r="F6" s="10" t="s">
        <v>14</v>
      </c>
      <c r="G6" s="10" t="s">
        <v>15</v>
      </c>
      <c r="H6" s="11" t="s">
        <v>2</v>
      </c>
      <c r="I6" s="3" t="s">
        <v>2</v>
      </c>
    </row>
    <row r="7" spans="1:30" x14ac:dyDescent="0.2">
      <c r="A7" s="23"/>
      <c r="B7" s="66" t="s">
        <v>91</v>
      </c>
      <c r="C7" s="66" t="s">
        <v>91</v>
      </c>
      <c r="D7" s="96" t="s">
        <v>219</v>
      </c>
      <c r="E7" s="12" t="s">
        <v>16</v>
      </c>
      <c r="F7" s="12" t="s">
        <v>220</v>
      </c>
      <c r="G7" s="12" t="s">
        <v>16</v>
      </c>
      <c r="H7" s="97" t="s">
        <v>491</v>
      </c>
      <c r="I7" s="5" t="s">
        <v>492</v>
      </c>
    </row>
    <row r="8" spans="1:30" x14ac:dyDescent="0.2">
      <c r="A8" s="87" t="s">
        <v>17</v>
      </c>
      <c r="B8" s="86"/>
      <c r="C8" s="67"/>
      <c r="D8" s="74"/>
      <c r="E8" s="15"/>
      <c r="F8" s="13"/>
      <c r="G8" s="13"/>
      <c r="H8" s="16"/>
      <c r="I8" s="49"/>
    </row>
    <row r="9" spans="1:30" x14ac:dyDescent="0.2">
      <c r="A9" s="101" t="s">
        <v>55</v>
      </c>
      <c r="B9" s="68">
        <v>12500915</v>
      </c>
      <c r="C9" s="68">
        <v>11913319</v>
      </c>
      <c r="D9" s="20">
        <v>5377725</v>
      </c>
      <c r="E9" s="28">
        <f>D9/B9</f>
        <v>0.43018651034744254</v>
      </c>
      <c r="F9" s="20">
        <v>5122730</v>
      </c>
      <c r="G9" s="28">
        <f>F9/C9</f>
        <v>0.43000023754925054</v>
      </c>
      <c r="H9" s="19">
        <f>F9-D9</f>
        <v>-254995</v>
      </c>
      <c r="I9" s="58">
        <f>F9-C9</f>
        <v>-6790589</v>
      </c>
    </row>
    <row r="10" spans="1:30" x14ac:dyDescent="0.2">
      <c r="A10" s="101" t="s">
        <v>58</v>
      </c>
      <c r="B10" s="115">
        <v>0</v>
      </c>
      <c r="C10" s="116">
        <v>0</v>
      </c>
      <c r="D10" s="20">
        <v>0</v>
      </c>
      <c r="E10" s="28">
        <v>0</v>
      </c>
      <c r="F10" s="20">
        <v>0</v>
      </c>
      <c r="G10" s="28">
        <v>0</v>
      </c>
      <c r="H10" s="19">
        <f>F10-D10</f>
        <v>0</v>
      </c>
      <c r="I10" s="58">
        <f>F10-C10</f>
        <v>0</v>
      </c>
    </row>
    <row r="11" spans="1:30" x14ac:dyDescent="0.2">
      <c r="A11" s="101"/>
      <c r="B11" s="69"/>
      <c r="C11" s="69"/>
      <c r="D11" s="20"/>
      <c r="E11" s="100"/>
      <c r="F11" s="20"/>
      <c r="G11" s="28"/>
      <c r="H11" s="19"/>
      <c r="I11" s="58"/>
    </row>
    <row r="12" spans="1:30" x14ac:dyDescent="0.2">
      <c r="A12" s="85" t="s">
        <v>18</v>
      </c>
      <c r="B12" s="69">
        <v>16036063</v>
      </c>
      <c r="C12" s="69">
        <v>15530000</v>
      </c>
      <c r="D12" s="20">
        <v>15450052</v>
      </c>
      <c r="E12" s="28">
        <f t="shared" ref="E12:E21" si="0">D12/B12</f>
        <v>0.96345667886188768</v>
      </c>
      <c r="F12" s="20">
        <f>14807765-973</f>
        <v>14806792</v>
      </c>
      <c r="G12" s="28">
        <f t="shared" ref="G12:G21" si="1">F12/C12</f>
        <v>0.95343155183515771</v>
      </c>
      <c r="H12" s="21">
        <f t="shared" ref="H12:H21" si="2">F12-D12</f>
        <v>-643260</v>
      </c>
      <c r="I12" s="58">
        <f t="shared" ref="I12:I21" si="3">F12-C12</f>
        <v>-723208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</row>
    <row r="13" spans="1:30" x14ac:dyDescent="0.2">
      <c r="A13" s="85" t="s">
        <v>19</v>
      </c>
      <c r="B13" s="69">
        <v>3969550</v>
      </c>
      <c r="C13" s="69">
        <v>3403000</v>
      </c>
      <c r="D13" s="64">
        <v>0</v>
      </c>
      <c r="E13" s="28">
        <f t="shared" si="0"/>
        <v>0</v>
      </c>
      <c r="F13" s="64">
        <v>0</v>
      </c>
      <c r="G13" s="28">
        <f t="shared" si="1"/>
        <v>0</v>
      </c>
      <c r="H13" s="21">
        <f t="shared" si="2"/>
        <v>0</v>
      </c>
      <c r="I13" s="58">
        <f t="shared" si="3"/>
        <v>-3403000</v>
      </c>
    </row>
    <row r="14" spans="1:30" x14ac:dyDescent="0.2">
      <c r="A14" s="85" t="s">
        <v>49</v>
      </c>
      <c r="B14" s="69">
        <v>28000</v>
      </c>
      <c r="C14" s="69">
        <v>28000</v>
      </c>
      <c r="D14" s="20">
        <v>3653</v>
      </c>
      <c r="E14" s="28">
        <f t="shared" si="0"/>
        <v>0.13046428571428573</v>
      </c>
      <c r="F14" s="20">
        <v>4340</v>
      </c>
      <c r="G14" s="28">
        <f t="shared" si="1"/>
        <v>0.155</v>
      </c>
      <c r="H14" s="21">
        <f t="shared" si="2"/>
        <v>687</v>
      </c>
      <c r="I14" s="58">
        <f t="shared" si="3"/>
        <v>-23660</v>
      </c>
    </row>
    <row r="15" spans="1:30" x14ac:dyDescent="0.2">
      <c r="A15" s="85" t="s">
        <v>20</v>
      </c>
      <c r="B15" s="69">
        <v>155000</v>
      </c>
      <c r="C15" s="69">
        <v>155000</v>
      </c>
      <c r="D15" s="20">
        <v>64016</v>
      </c>
      <c r="E15" s="28">
        <f t="shared" si="0"/>
        <v>0.41300645161290322</v>
      </c>
      <c r="F15" s="20">
        <v>61970</v>
      </c>
      <c r="G15" s="28">
        <f t="shared" si="1"/>
        <v>0.39980645161290324</v>
      </c>
      <c r="H15" s="21">
        <f t="shared" si="2"/>
        <v>-2046</v>
      </c>
      <c r="I15" s="58">
        <f t="shared" si="3"/>
        <v>-93030</v>
      </c>
      <c r="L15" s="20"/>
    </row>
    <row r="16" spans="1:30" x14ac:dyDescent="0.2">
      <c r="A16" s="85" t="s">
        <v>51</v>
      </c>
      <c r="B16" s="69">
        <v>19800</v>
      </c>
      <c r="C16" s="69">
        <v>19800</v>
      </c>
      <c r="D16" s="20">
        <v>7760</v>
      </c>
      <c r="E16" s="28">
        <f>D16/B16</f>
        <v>0.39191919191919194</v>
      </c>
      <c r="F16" s="20">
        <v>6711</v>
      </c>
      <c r="G16" s="28">
        <f>F16/C16</f>
        <v>0.33893939393939393</v>
      </c>
      <c r="H16" s="21">
        <f t="shared" si="2"/>
        <v>-1049</v>
      </c>
      <c r="I16" s="58">
        <f t="shared" si="3"/>
        <v>-13089</v>
      </c>
    </row>
    <row r="17" spans="1:12" x14ac:dyDescent="0.2">
      <c r="A17" s="85" t="s">
        <v>52</v>
      </c>
      <c r="B17" s="69">
        <v>112750</v>
      </c>
      <c r="C17" s="69">
        <v>112750</v>
      </c>
      <c r="D17" s="20">
        <v>55529</v>
      </c>
      <c r="E17" s="28">
        <f t="shared" si="0"/>
        <v>0.49249667405764969</v>
      </c>
      <c r="F17" s="20">
        <v>42961</v>
      </c>
      <c r="G17" s="28">
        <f t="shared" si="1"/>
        <v>0.38102882483370287</v>
      </c>
      <c r="H17" s="21">
        <f t="shared" si="2"/>
        <v>-12568</v>
      </c>
      <c r="I17" s="58">
        <f t="shared" si="3"/>
        <v>-69789</v>
      </c>
      <c r="L17" s="20"/>
    </row>
    <row r="18" spans="1:12" x14ac:dyDescent="0.2">
      <c r="A18" s="85" t="s">
        <v>21</v>
      </c>
      <c r="B18" s="69">
        <v>-1243447</v>
      </c>
      <c r="C18" s="69">
        <v>-1180000</v>
      </c>
      <c r="D18" s="20">
        <v>-820727</v>
      </c>
      <c r="E18" s="28">
        <f t="shared" si="0"/>
        <v>0.66004180314882743</v>
      </c>
      <c r="F18" s="20">
        <f>-435164-400000</f>
        <v>-835164</v>
      </c>
      <c r="G18" s="28">
        <f t="shared" si="1"/>
        <v>0.70776610169491527</v>
      </c>
      <c r="H18" s="21">
        <f t="shared" si="2"/>
        <v>-14437</v>
      </c>
      <c r="I18" s="58">
        <f t="shared" si="3"/>
        <v>344836</v>
      </c>
    </row>
    <row r="19" spans="1:12" x14ac:dyDescent="0.2">
      <c r="A19" s="85" t="s">
        <v>22</v>
      </c>
      <c r="B19" s="69">
        <v>-907300</v>
      </c>
      <c r="C19" s="69">
        <v>-847300</v>
      </c>
      <c r="D19" s="20">
        <v>-788353</v>
      </c>
      <c r="E19" s="28">
        <f t="shared" si="0"/>
        <v>0.8689000330651383</v>
      </c>
      <c r="F19" s="20">
        <f>-421822-360000</f>
        <v>-781822</v>
      </c>
      <c r="G19" s="28">
        <f t="shared" si="1"/>
        <v>0.92272158621503597</v>
      </c>
      <c r="H19" s="21">
        <f t="shared" si="2"/>
        <v>6531</v>
      </c>
      <c r="I19" s="58">
        <f t="shared" si="3"/>
        <v>65478</v>
      </c>
      <c r="J19" s="20"/>
      <c r="K19" s="239"/>
      <c r="L19" s="239"/>
    </row>
    <row r="20" spans="1:12" x14ac:dyDescent="0.2">
      <c r="A20" s="85" t="s">
        <v>47</v>
      </c>
      <c r="B20" s="69">
        <v>2739228</v>
      </c>
      <c r="C20" s="69">
        <v>2660039</v>
      </c>
      <c r="D20" s="20">
        <v>2041462</v>
      </c>
      <c r="E20" s="28">
        <f t="shared" si="0"/>
        <v>0.74526910501791011</v>
      </c>
      <c r="F20" s="20">
        <v>2101112</v>
      </c>
      <c r="G20" s="28">
        <f t="shared" si="1"/>
        <v>0.78988014837376441</v>
      </c>
      <c r="H20" s="21">
        <f t="shared" si="2"/>
        <v>59650</v>
      </c>
      <c r="I20" s="58">
        <f t="shared" si="3"/>
        <v>-558927</v>
      </c>
      <c r="J20" s="20"/>
    </row>
    <row r="21" spans="1:12" x14ac:dyDescent="0.2">
      <c r="A21" s="85" t="s">
        <v>48</v>
      </c>
      <c r="B21" s="69">
        <v>718600</v>
      </c>
      <c r="C21" s="69">
        <v>758600</v>
      </c>
      <c r="D21" s="20">
        <v>428044</v>
      </c>
      <c r="E21" s="28">
        <f t="shared" si="0"/>
        <v>0.59566379070414699</v>
      </c>
      <c r="F21" s="20">
        <v>430445</v>
      </c>
      <c r="G21" s="28">
        <f t="shared" si="1"/>
        <v>0.56742024782494072</v>
      </c>
      <c r="H21" s="21">
        <f t="shared" si="2"/>
        <v>2401</v>
      </c>
      <c r="I21" s="58">
        <f t="shared" si="3"/>
        <v>-328155</v>
      </c>
      <c r="J21" s="20"/>
      <c r="K21" s="20"/>
    </row>
    <row r="22" spans="1:12" x14ac:dyDescent="0.2">
      <c r="A22" s="85"/>
      <c r="B22" s="69"/>
      <c r="C22" s="69"/>
      <c r="D22" s="20"/>
      <c r="E22" s="37"/>
      <c r="F22" s="20"/>
      <c r="G22" s="27"/>
      <c r="H22" s="21"/>
      <c r="I22" s="58"/>
    </row>
    <row r="23" spans="1:12" x14ac:dyDescent="0.2">
      <c r="A23" s="85" t="s">
        <v>23</v>
      </c>
      <c r="B23" s="69">
        <v>23088145</v>
      </c>
      <c r="C23" s="69">
        <v>26239905</v>
      </c>
      <c r="D23" s="64">
        <v>15380312</v>
      </c>
      <c r="E23" s="28">
        <f>D23/B23</f>
        <v>0.66615624598684742</v>
      </c>
      <c r="F23" s="64">
        <v>20020295</v>
      </c>
      <c r="G23" s="28">
        <f>F23/C23</f>
        <v>0.7629713217330627</v>
      </c>
      <c r="H23" s="21">
        <f>F23-D23</f>
        <v>4639983</v>
      </c>
      <c r="I23" s="58">
        <f>F23-C23</f>
        <v>-6219610</v>
      </c>
    </row>
    <row r="24" spans="1:12" x14ac:dyDescent="0.2">
      <c r="A24" s="85" t="s">
        <v>24</v>
      </c>
      <c r="B24" s="69">
        <v>-750000</v>
      </c>
      <c r="C24" s="69">
        <v>-750000</v>
      </c>
      <c r="D24" s="20">
        <v>0</v>
      </c>
      <c r="E24" s="28">
        <v>0</v>
      </c>
      <c r="F24" s="20">
        <v>0</v>
      </c>
      <c r="G24" s="28">
        <f>F24/C24</f>
        <v>0</v>
      </c>
      <c r="H24" s="21">
        <f>F24-D24</f>
        <v>0</v>
      </c>
      <c r="I24" s="58">
        <f>F24-C24</f>
        <v>750000</v>
      </c>
      <c r="K24" s="20"/>
    </row>
    <row r="25" spans="1:12" x14ac:dyDescent="0.2">
      <c r="A25" s="85"/>
      <c r="B25" s="69"/>
      <c r="C25" s="69"/>
      <c r="D25" s="20"/>
      <c r="E25" s="37"/>
      <c r="F25" s="20"/>
      <c r="G25" s="26"/>
      <c r="H25" s="21"/>
      <c r="I25" s="58"/>
      <c r="K25" s="20"/>
    </row>
    <row r="26" spans="1:12" x14ac:dyDescent="0.2">
      <c r="A26" s="85" t="s">
        <v>25</v>
      </c>
      <c r="B26" s="69">
        <v>174000</v>
      </c>
      <c r="C26" s="69">
        <v>81000</v>
      </c>
      <c r="D26" s="20">
        <v>41051</v>
      </c>
      <c r="E26" s="28">
        <f>D26/B26</f>
        <v>0.23592528735632184</v>
      </c>
      <c r="F26" s="20">
        <v>59344</v>
      </c>
      <c r="G26" s="28">
        <f>F26/C26</f>
        <v>0.73264197530864195</v>
      </c>
      <c r="H26" s="21">
        <f>F26-D26</f>
        <v>18293</v>
      </c>
      <c r="I26" s="58">
        <f>F26-C26</f>
        <v>-21656</v>
      </c>
    </row>
    <row r="27" spans="1:12" x14ac:dyDescent="0.2">
      <c r="A27" s="85"/>
      <c r="B27" s="69"/>
      <c r="C27" s="69"/>
      <c r="D27" s="20"/>
      <c r="E27" s="28"/>
      <c r="F27" s="20"/>
      <c r="G27" s="28"/>
      <c r="H27" s="21"/>
      <c r="I27" s="58"/>
    </row>
    <row r="28" spans="1:12" x14ac:dyDescent="0.2">
      <c r="A28" s="85" t="s">
        <v>26</v>
      </c>
      <c r="B28" s="69">
        <v>177061</v>
      </c>
      <c r="C28" s="69">
        <v>177061</v>
      </c>
      <c r="D28" s="20">
        <v>187978</v>
      </c>
      <c r="E28" s="28">
        <f>D28/B28</f>
        <v>1.0616567171765663</v>
      </c>
      <c r="F28" s="20">
        <v>1766458</v>
      </c>
      <c r="G28" s="28">
        <f>F28/C28</f>
        <v>9.9765504543631849</v>
      </c>
      <c r="H28" s="21">
        <f>F28-D28</f>
        <v>1578480</v>
      </c>
      <c r="I28" s="58">
        <f>F28-C28</f>
        <v>1589397</v>
      </c>
      <c r="K28" s="82"/>
    </row>
    <row r="29" spans="1:12" x14ac:dyDescent="0.2">
      <c r="A29" s="85"/>
      <c r="B29" s="99"/>
      <c r="C29" s="99"/>
      <c r="D29" s="20"/>
      <c r="E29" s="28"/>
      <c r="F29" s="20"/>
      <c r="G29" s="28"/>
      <c r="H29" s="21"/>
      <c r="I29" s="58"/>
    </row>
    <row r="30" spans="1:12" x14ac:dyDescent="0.2">
      <c r="A30" s="85" t="s">
        <v>27</v>
      </c>
      <c r="B30" s="69">
        <v>1029634</v>
      </c>
      <c r="C30" s="69">
        <v>1108847</v>
      </c>
      <c r="D30" s="20">
        <f>288394-19114</f>
        <v>269280</v>
      </c>
      <c r="E30" s="28">
        <f>D30/B30</f>
        <v>0.26152982516117379</v>
      </c>
      <c r="F30" s="20">
        <v>415444</v>
      </c>
      <c r="G30" s="28">
        <f t="shared" ref="G30:G36" si="4">F30/C30</f>
        <v>0.37466305089881652</v>
      </c>
      <c r="H30" s="21">
        <f>F30-D30</f>
        <v>146164</v>
      </c>
      <c r="I30" s="58">
        <f>F30-C30</f>
        <v>-693403</v>
      </c>
    </row>
    <row r="31" spans="1:12" x14ac:dyDescent="0.2">
      <c r="A31" s="85" t="s">
        <v>28</v>
      </c>
      <c r="B31" s="69">
        <v>293769</v>
      </c>
      <c r="C31" s="69">
        <v>245900</v>
      </c>
      <c r="D31" s="105">
        <v>78661</v>
      </c>
      <c r="E31" s="100">
        <f>D31/B31</f>
        <v>0.26776480840388195</v>
      </c>
      <c r="F31" s="105">
        <v>436689</v>
      </c>
      <c r="G31" s="28">
        <f t="shared" si="4"/>
        <v>1.7758804392029279</v>
      </c>
      <c r="H31" s="21">
        <f>F31-D31</f>
        <v>358028</v>
      </c>
      <c r="I31" s="58">
        <f>F31-C31</f>
        <v>190789</v>
      </c>
    </row>
    <row r="32" spans="1:12" x14ac:dyDescent="0.2">
      <c r="A32" s="85"/>
      <c r="B32" s="69"/>
      <c r="C32" s="69"/>
      <c r="D32" s="20"/>
      <c r="E32" s="37"/>
      <c r="F32" s="20"/>
      <c r="G32" s="28"/>
      <c r="H32" s="21"/>
      <c r="I32" s="58"/>
    </row>
    <row r="33" spans="1:12" x14ac:dyDescent="0.2">
      <c r="A33" s="85" t="s">
        <v>29</v>
      </c>
      <c r="B33" s="69"/>
      <c r="C33" s="69"/>
      <c r="D33" s="64"/>
      <c r="E33" s="28"/>
      <c r="F33" s="64"/>
      <c r="G33" s="28"/>
      <c r="H33" s="21"/>
      <c r="I33" s="58"/>
      <c r="J33" s="20"/>
    </row>
    <row r="34" spans="1:12" x14ac:dyDescent="0.2">
      <c r="A34" s="85" t="s">
        <v>46</v>
      </c>
      <c r="B34" s="69">
        <v>300000</v>
      </c>
      <c r="C34" s="69">
        <v>200000</v>
      </c>
      <c r="D34" s="20">
        <v>94224</v>
      </c>
      <c r="E34" s="28">
        <f>D34/B34</f>
        <v>0.31408000000000003</v>
      </c>
      <c r="F34" s="20">
        <v>82073</v>
      </c>
      <c r="G34" s="28">
        <f t="shared" si="4"/>
        <v>0.41036499999999998</v>
      </c>
      <c r="H34" s="21">
        <f>F34-D34</f>
        <v>-12151</v>
      </c>
      <c r="I34" s="58">
        <f>F34-C34</f>
        <v>-117927</v>
      </c>
      <c r="K34" s="20"/>
    </row>
    <row r="35" spans="1:12" x14ac:dyDescent="0.2">
      <c r="A35" s="85" t="s">
        <v>159</v>
      </c>
      <c r="B35" s="69">
        <v>0</v>
      </c>
      <c r="C35" s="104">
        <v>515000</v>
      </c>
      <c r="D35" s="20">
        <v>19114</v>
      </c>
      <c r="E35" s="237">
        <v>0</v>
      </c>
      <c r="F35" s="20">
        <v>71864</v>
      </c>
      <c r="G35" s="237">
        <f t="shared" si="4"/>
        <v>0.13954174757281554</v>
      </c>
      <c r="H35" s="236">
        <f>F35-D35</f>
        <v>52750</v>
      </c>
      <c r="I35" s="238">
        <f>F35-C35</f>
        <v>-443136</v>
      </c>
      <c r="K35" s="20"/>
    </row>
    <row r="36" spans="1:12" x14ac:dyDescent="0.2">
      <c r="A36" s="85" t="s">
        <v>30</v>
      </c>
      <c r="B36" s="69">
        <v>43000</v>
      </c>
      <c r="C36" s="104">
        <v>24600</v>
      </c>
      <c r="D36" s="20">
        <v>8639</v>
      </c>
      <c r="E36" s="28">
        <f>D36/B36</f>
        <v>0.20090697674418603</v>
      </c>
      <c r="F36" s="20">
        <v>20776</v>
      </c>
      <c r="G36" s="28">
        <f t="shared" si="4"/>
        <v>0.84455284552845533</v>
      </c>
      <c r="H36" s="21">
        <f>F36-D36</f>
        <v>12137</v>
      </c>
      <c r="I36" s="58">
        <f>F36-C36</f>
        <v>-3824</v>
      </c>
      <c r="K36" s="20"/>
    </row>
    <row r="37" spans="1:12" x14ac:dyDescent="0.2">
      <c r="A37" s="85"/>
      <c r="B37" s="80"/>
      <c r="C37" s="69"/>
      <c r="D37" s="75"/>
      <c r="E37" s="28"/>
      <c r="F37" s="27"/>
      <c r="G37" s="27"/>
      <c r="H37" s="21"/>
      <c r="I37" s="58"/>
      <c r="J37" s="20"/>
      <c r="K37" s="103"/>
    </row>
    <row r="38" spans="1:12" x14ac:dyDescent="0.2">
      <c r="A38" s="88" t="s">
        <v>31</v>
      </c>
      <c r="B38" s="79">
        <f>SUM(B9:B37)</f>
        <v>58484768</v>
      </c>
      <c r="C38" s="69">
        <f>SUM(C8:C37)</f>
        <v>60395521</v>
      </c>
      <c r="D38" s="75">
        <f>SUM(D9:D36)</f>
        <v>37898420</v>
      </c>
      <c r="E38" s="28">
        <f>D38/B38</f>
        <v>0.64800496430113219</v>
      </c>
      <c r="F38" s="27">
        <f>SUM(F9:F36)</f>
        <v>43833018</v>
      </c>
      <c r="G38" s="28">
        <f>F38/C38</f>
        <v>0.72576603818021534</v>
      </c>
      <c r="H38" s="21">
        <f>SUM(H9:H36)</f>
        <v>5934598</v>
      </c>
      <c r="I38" s="58">
        <f>F38-C38</f>
        <v>-16562503</v>
      </c>
      <c r="J38" s="107"/>
      <c r="K38" s="106"/>
      <c r="L38" s="20"/>
    </row>
    <row r="39" spans="1:12" x14ac:dyDescent="0.2">
      <c r="A39" s="89"/>
      <c r="B39" s="81"/>
      <c r="C39" s="70"/>
      <c r="D39" s="76"/>
      <c r="E39" s="39"/>
      <c r="F39" s="38"/>
      <c r="G39" s="40"/>
      <c r="H39" s="22"/>
      <c r="I39" s="22"/>
    </row>
    <row r="40" spans="1:12" x14ac:dyDescent="0.2">
      <c r="A40" s="90" t="s">
        <v>32</v>
      </c>
      <c r="B40" s="79"/>
      <c r="C40" s="69"/>
      <c r="D40" s="75"/>
      <c r="E40" s="37"/>
      <c r="F40" s="27"/>
      <c r="G40" s="26"/>
      <c r="H40" s="21"/>
      <c r="I40" s="58"/>
    </row>
    <row r="41" spans="1:12" x14ac:dyDescent="0.2">
      <c r="A41" s="85" t="s">
        <v>53</v>
      </c>
      <c r="B41" s="79">
        <v>42384968</v>
      </c>
      <c r="C41" s="104">
        <v>43856908</v>
      </c>
      <c r="D41" s="20">
        <v>17442818</v>
      </c>
      <c r="E41" s="28">
        <f t="shared" ref="E41:E48" si="5">D41/B41</f>
        <v>0.4115331171183142</v>
      </c>
      <c r="F41" s="20">
        <v>17012396</v>
      </c>
      <c r="G41" s="28">
        <f t="shared" ref="G41:G48" si="6">F41/C41</f>
        <v>0.38790687204852653</v>
      </c>
      <c r="H41" s="21">
        <f t="shared" ref="H41:H49" si="7">F41-D41</f>
        <v>-430422</v>
      </c>
      <c r="I41" s="58">
        <f t="shared" ref="I41:I49" si="8">F41-C41</f>
        <v>-26844512</v>
      </c>
    </row>
    <row r="42" spans="1:12" x14ac:dyDescent="0.2">
      <c r="A42" s="85" t="s">
        <v>39</v>
      </c>
      <c r="B42" s="79">
        <v>3389567</v>
      </c>
      <c r="C42" s="104">
        <v>3372159</v>
      </c>
      <c r="D42" s="20">
        <v>1438667</v>
      </c>
      <c r="E42" s="28">
        <f t="shared" si="5"/>
        <v>0.42443975882465224</v>
      </c>
      <c r="F42" s="20">
        <v>1451619</v>
      </c>
      <c r="G42" s="28">
        <f t="shared" si="6"/>
        <v>0.43047169484001196</v>
      </c>
      <c r="H42" s="21">
        <f t="shared" si="7"/>
        <v>12952</v>
      </c>
      <c r="I42" s="58">
        <f t="shared" si="8"/>
        <v>-1920540</v>
      </c>
    </row>
    <row r="43" spans="1:12" x14ac:dyDescent="0.2">
      <c r="A43" s="85" t="s">
        <v>33</v>
      </c>
      <c r="B43" s="79">
        <v>2983612</v>
      </c>
      <c r="C43" s="104">
        <v>3037604</v>
      </c>
      <c r="D43" s="20">
        <v>1271914</v>
      </c>
      <c r="E43" s="28">
        <f t="shared" si="5"/>
        <v>0.42630006850756735</v>
      </c>
      <c r="F43" s="20">
        <v>1343310</v>
      </c>
      <c r="G43" s="28">
        <f t="shared" si="6"/>
        <v>0.4422268340442006</v>
      </c>
      <c r="H43" s="21">
        <f t="shared" si="7"/>
        <v>71396</v>
      </c>
      <c r="I43" s="58">
        <f t="shared" si="8"/>
        <v>-1694294</v>
      </c>
    </row>
    <row r="44" spans="1:12" x14ac:dyDescent="0.2">
      <c r="A44" s="85" t="s">
        <v>34</v>
      </c>
      <c r="B44" s="79">
        <v>2333259</v>
      </c>
      <c r="C44" s="104">
        <v>2333259</v>
      </c>
      <c r="D44" s="20">
        <v>1459041</v>
      </c>
      <c r="E44" s="28">
        <f t="shared" si="5"/>
        <v>0.62532320672501429</v>
      </c>
      <c r="F44" s="20">
        <v>1521730</v>
      </c>
      <c r="G44" s="28">
        <f t="shared" si="6"/>
        <v>0.65219077693475092</v>
      </c>
      <c r="H44" s="21">
        <f t="shared" si="7"/>
        <v>62689</v>
      </c>
      <c r="I44" s="58">
        <f t="shared" si="8"/>
        <v>-811529</v>
      </c>
    </row>
    <row r="45" spans="1:12" x14ac:dyDescent="0.2">
      <c r="A45" s="85" t="s">
        <v>35</v>
      </c>
      <c r="B45" s="79">
        <v>1482792</v>
      </c>
      <c r="C45" s="104">
        <v>1434660</v>
      </c>
      <c r="D45" s="20">
        <v>42019</v>
      </c>
      <c r="E45" s="28">
        <f t="shared" si="5"/>
        <v>2.8337757419786457E-2</v>
      </c>
      <c r="F45" s="20">
        <v>43465</v>
      </c>
      <c r="G45" s="28">
        <f t="shared" si="6"/>
        <v>3.0296376841899824E-2</v>
      </c>
      <c r="H45" s="21">
        <f t="shared" si="7"/>
        <v>1446</v>
      </c>
      <c r="I45" s="58">
        <f t="shared" si="8"/>
        <v>-1391195</v>
      </c>
    </row>
    <row r="46" spans="1:12" x14ac:dyDescent="0.2">
      <c r="A46" s="85" t="s">
        <v>54</v>
      </c>
      <c r="B46" s="79">
        <v>1554150</v>
      </c>
      <c r="C46" s="104">
        <v>1982237</v>
      </c>
      <c r="D46" s="20">
        <v>511736</v>
      </c>
      <c r="E46" s="28">
        <f t="shared" si="5"/>
        <v>0.32927066241997233</v>
      </c>
      <c r="F46" s="20">
        <v>517888</v>
      </c>
      <c r="G46" s="28">
        <f t="shared" si="6"/>
        <v>0.26126441994574817</v>
      </c>
      <c r="H46" s="21">
        <f t="shared" si="7"/>
        <v>6152</v>
      </c>
      <c r="I46" s="58">
        <f t="shared" si="8"/>
        <v>-1464349</v>
      </c>
    </row>
    <row r="47" spans="1:12" x14ac:dyDescent="0.2">
      <c r="A47" s="85" t="s">
        <v>40</v>
      </c>
      <c r="B47" s="79">
        <v>333000</v>
      </c>
      <c r="C47" s="104">
        <v>353500</v>
      </c>
      <c r="D47" s="20">
        <v>130573</v>
      </c>
      <c r="E47" s="28">
        <f t="shared" si="5"/>
        <v>0.39211111111111113</v>
      </c>
      <c r="F47" s="20">
        <v>187226</v>
      </c>
      <c r="G47" s="28">
        <f t="shared" si="6"/>
        <v>0.52963507779349361</v>
      </c>
      <c r="H47" s="21">
        <f t="shared" si="7"/>
        <v>56653</v>
      </c>
      <c r="I47" s="58">
        <f t="shared" si="8"/>
        <v>-166274</v>
      </c>
    </row>
    <row r="48" spans="1:12" x14ac:dyDescent="0.2">
      <c r="A48" s="85" t="s">
        <v>88</v>
      </c>
      <c r="B48" s="79">
        <v>4009420</v>
      </c>
      <c r="C48" s="104">
        <v>4011194</v>
      </c>
      <c r="D48" s="20">
        <v>3305801</v>
      </c>
      <c r="E48" s="28">
        <f t="shared" si="5"/>
        <v>0.82450853240618349</v>
      </c>
      <c r="F48" s="20">
        <v>3243155</v>
      </c>
      <c r="G48" s="28">
        <f t="shared" si="6"/>
        <v>0.80852608973786855</v>
      </c>
      <c r="H48" s="21">
        <f t="shared" si="7"/>
        <v>-62646</v>
      </c>
      <c r="I48" s="58">
        <f t="shared" si="8"/>
        <v>-768039</v>
      </c>
    </row>
    <row r="49" spans="1:11" x14ac:dyDescent="0.2">
      <c r="A49" s="85" t="s">
        <v>36</v>
      </c>
      <c r="B49" s="79">
        <v>14000</v>
      </c>
      <c r="C49" s="104">
        <v>14000</v>
      </c>
      <c r="D49" s="64">
        <v>3557</v>
      </c>
      <c r="E49" s="28">
        <f>D49/B49</f>
        <v>0.25407142857142856</v>
      </c>
      <c r="F49" s="64">
        <v>779</v>
      </c>
      <c r="G49" s="28">
        <f>F49/C49</f>
        <v>5.564285714285714E-2</v>
      </c>
      <c r="H49" s="21">
        <f t="shared" si="7"/>
        <v>-2778</v>
      </c>
      <c r="I49" s="58">
        <f t="shared" si="8"/>
        <v>-13221</v>
      </c>
    </row>
    <row r="50" spans="1:11" x14ac:dyDescent="0.2">
      <c r="A50" s="85"/>
      <c r="B50" s="79"/>
      <c r="C50" s="104"/>
      <c r="D50" s="64"/>
      <c r="E50" s="28"/>
      <c r="F50" s="64"/>
      <c r="G50" s="28"/>
      <c r="H50" s="21"/>
      <c r="I50" s="58"/>
    </row>
    <row r="51" spans="1:11" x14ac:dyDescent="0.2">
      <c r="A51" s="85"/>
      <c r="B51" s="92"/>
      <c r="C51" s="69"/>
      <c r="D51" s="75"/>
      <c r="E51" s="37"/>
      <c r="F51" s="27"/>
      <c r="G51" s="26"/>
      <c r="H51" s="21"/>
      <c r="I51" s="58"/>
    </row>
    <row r="52" spans="1:11" x14ac:dyDescent="0.2">
      <c r="A52" s="88" t="s">
        <v>50</v>
      </c>
      <c r="B52" s="69">
        <f>SUM(B41:B49)</f>
        <v>58484768</v>
      </c>
      <c r="C52" s="69">
        <f>SUM(C41:C49)</f>
        <v>60395521</v>
      </c>
      <c r="D52" s="75">
        <f>SUM(D41:D49)</f>
        <v>25606126</v>
      </c>
      <c r="E52" s="28">
        <f>D52/B52</f>
        <v>0.43782555485216251</v>
      </c>
      <c r="F52" s="27">
        <f>SUM(F41:F49)</f>
        <v>25321568</v>
      </c>
      <c r="G52" s="28">
        <f>F52/C52</f>
        <v>0.41926234894140579</v>
      </c>
      <c r="H52" s="21">
        <f>SUM(H41:H49)</f>
        <v>-284558</v>
      </c>
      <c r="I52" s="58">
        <f>F52-C52</f>
        <v>-35073953</v>
      </c>
      <c r="J52" s="110"/>
      <c r="K52" s="20"/>
    </row>
    <row r="53" spans="1:11" x14ac:dyDescent="0.2">
      <c r="A53" s="85"/>
      <c r="B53" s="69"/>
      <c r="C53" s="69"/>
      <c r="D53" s="75"/>
      <c r="E53" s="37"/>
      <c r="F53" s="27"/>
      <c r="G53" s="26"/>
      <c r="H53" s="21"/>
      <c r="I53" s="58"/>
    </row>
    <row r="54" spans="1:11" ht="13.5" thickBot="1" x14ac:dyDescent="0.25">
      <c r="A54" s="85" t="s">
        <v>45</v>
      </c>
      <c r="B54" s="71">
        <f>B38-B52</f>
        <v>0</v>
      </c>
      <c r="C54" s="71">
        <f>C38-C52</f>
        <v>0</v>
      </c>
      <c r="D54" s="77">
        <f>D38-D52</f>
        <v>12292294</v>
      </c>
      <c r="E54" s="28"/>
      <c r="F54" s="54">
        <f>F38-F52</f>
        <v>18511450</v>
      </c>
      <c r="G54" s="26"/>
      <c r="H54" s="55">
        <f>H38-H52</f>
        <v>6219156</v>
      </c>
      <c r="I54" s="59">
        <f>F54-C54</f>
        <v>18511450</v>
      </c>
      <c r="J54" s="18"/>
      <c r="K54" s="18"/>
    </row>
    <row r="55" spans="1:11" ht="13.5" thickTop="1" x14ac:dyDescent="0.2">
      <c r="A55" s="91"/>
      <c r="B55" s="93"/>
      <c r="C55" s="61"/>
      <c r="D55" s="78"/>
      <c r="E55" s="24"/>
      <c r="F55" s="24"/>
      <c r="G55" s="24"/>
      <c r="H55" s="25"/>
      <c r="I55" s="50"/>
    </row>
    <row r="56" spans="1:11" x14ac:dyDescent="0.2">
      <c r="A56" s="14"/>
      <c r="B56" s="26"/>
      <c r="C56" s="26"/>
      <c r="D56" s="48"/>
      <c r="E56" s="26"/>
      <c r="F56" s="48"/>
      <c r="G56" s="26"/>
      <c r="H56" s="48"/>
    </row>
    <row r="57" spans="1:11" x14ac:dyDescent="0.2">
      <c r="A57" s="26"/>
      <c r="D57" s="53"/>
      <c r="F57" s="20"/>
    </row>
    <row r="58" spans="1:11" x14ac:dyDescent="0.2">
      <c r="A58" s="26"/>
      <c r="C58" s="20"/>
      <c r="D58" s="18"/>
    </row>
    <row r="59" spans="1:11" x14ac:dyDescent="0.2">
      <c r="D59" s="18"/>
    </row>
    <row r="60" spans="1:11" x14ac:dyDescent="0.2">
      <c r="D60" s="18"/>
    </row>
    <row r="61" spans="1:11" x14ac:dyDescent="0.2">
      <c r="C61" s="229"/>
    </row>
    <row r="63" spans="1:11" x14ac:dyDescent="0.2">
      <c r="C63" s="57"/>
    </row>
    <row r="64" spans="1:11" x14ac:dyDescent="0.2">
      <c r="F64" s="20"/>
    </row>
  </sheetData>
  <phoneticPr fontId="0" type="noConversion"/>
  <printOptions horizontalCentered="1" verticalCentered="1"/>
  <pageMargins left="0.75" right="0.75" top="1" bottom="1" header="0.5" footer="0.5"/>
  <pageSetup scale="6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26"/>
  <sheetViews>
    <sheetView zoomScaleNormal="100" workbookViewId="0">
      <selection activeCell="K34" sqref="K34"/>
    </sheetView>
  </sheetViews>
  <sheetFormatPr defaultRowHeight="12.75" x14ac:dyDescent="0.2"/>
  <cols>
    <col min="1" max="1" width="31.85546875" bestFit="1" customWidth="1"/>
    <col min="2" max="14" width="17.5703125" customWidth="1"/>
  </cols>
  <sheetData>
    <row r="1" spans="1:14" ht="18" x14ac:dyDescent="0.25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4" ht="18" x14ac:dyDescent="0.25">
      <c r="A2" s="243" t="s">
        <v>65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</row>
    <row r="4" spans="1:14" ht="23.25" x14ac:dyDescent="0.35">
      <c r="A4" s="120"/>
      <c r="B4" s="121"/>
      <c r="C4" s="122"/>
      <c r="D4" s="122"/>
      <c r="E4" s="161"/>
      <c r="F4" s="122"/>
      <c r="G4" s="122"/>
      <c r="H4" s="122"/>
      <c r="I4" s="122"/>
      <c r="J4" s="122"/>
      <c r="K4" s="122"/>
      <c r="L4" s="122"/>
      <c r="M4" s="122"/>
      <c r="N4" s="122"/>
    </row>
    <row r="5" spans="1:14" ht="23.25" x14ac:dyDescent="0.35">
      <c r="A5" s="123"/>
      <c r="B5" s="124">
        <v>44227</v>
      </c>
      <c r="C5" s="125"/>
      <c r="D5" s="125"/>
      <c r="E5" s="125"/>
      <c r="F5" s="126"/>
      <c r="G5" s="129">
        <v>44561</v>
      </c>
      <c r="H5" s="127"/>
      <c r="I5" s="127"/>
      <c r="J5" s="128"/>
      <c r="K5" s="129">
        <v>44592</v>
      </c>
      <c r="L5" s="127"/>
      <c r="M5" s="127"/>
      <c r="N5" s="128"/>
    </row>
    <row r="6" spans="1:14" ht="23.25" x14ac:dyDescent="0.35">
      <c r="A6" s="130"/>
      <c r="B6" s="131" t="s">
        <v>66</v>
      </c>
      <c r="C6" s="132" t="s">
        <v>67</v>
      </c>
      <c r="D6" s="132" t="s">
        <v>69</v>
      </c>
      <c r="E6" s="132" t="s">
        <v>95</v>
      </c>
      <c r="F6" s="133" t="s">
        <v>37</v>
      </c>
      <c r="G6" s="131" t="s">
        <v>66</v>
      </c>
      <c r="H6" s="132" t="s">
        <v>67</v>
      </c>
      <c r="I6" s="132" t="s">
        <v>69</v>
      </c>
      <c r="J6" s="133" t="s">
        <v>37</v>
      </c>
      <c r="K6" s="131" t="s">
        <v>66</v>
      </c>
      <c r="L6" s="132" t="s">
        <v>67</v>
      </c>
      <c r="M6" s="132" t="s">
        <v>69</v>
      </c>
      <c r="N6" s="133" t="s">
        <v>37</v>
      </c>
    </row>
    <row r="7" spans="1:14" ht="23.25" x14ac:dyDescent="0.35">
      <c r="A7" s="134"/>
      <c r="B7" s="135" t="s">
        <v>68</v>
      </c>
      <c r="C7" s="136" t="s">
        <v>68</v>
      </c>
      <c r="D7" s="136" t="s">
        <v>94</v>
      </c>
      <c r="E7" s="136" t="s">
        <v>96</v>
      </c>
      <c r="F7" s="137"/>
      <c r="G7" s="135" t="s">
        <v>68</v>
      </c>
      <c r="H7" s="136" t="s">
        <v>68</v>
      </c>
      <c r="I7" s="136" t="s">
        <v>94</v>
      </c>
      <c r="J7" s="137"/>
      <c r="K7" s="135" t="s">
        <v>68</v>
      </c>
      <c r="L7" s="136" t="s">
        <v>68</v>
      </c>
      <c r="M7" s="136" t="s">
        <v>94</v>
      </c>
      <c r="N7" s="137"/>
    </row>
    <row r="8" spans="1:14" ht="15" x14ac:dyDescent="0.25">
      <c r="A8" s="138" t="s">
        <v>70</v>
      </c>
      <c r="B8" s="139"/>
      <c r="C8" s="140"/>
      <c r="D8" s="140"/>
      <c r="E8" s="142"/>
      <c r="F8" s="141"/>
      <c r="G8" s="139"/>
      <c r="H8" s="142"/>
      <c r="I8" s="142"/>
      <c r="J8" s="143"/>
      <c r="K8" s="139"/>
      <c r="L8" s="142"/>
      <c r="M8" s="142"/>
      <c r="N8" s="143"/>
    </row>
    <row r="9" spans="1:14" x14ac:dyDescent="0.2">
      <c r="A9" s="206" t="s">
        <v>87</v>
      </c>
      <c r="B9" s="146">
        <v>-39494</v>
      </c>
      <c r="C9" s="147">
        <v>-2180684</v>
      </c>
      <c r="D9" s="147">
        <f>2445768+78181</f>
        <v>2523949</v>
      </c>
      <c r="E9" s="147"/>
      <c r="F9" s="162">
        <f t="shared" ref="F9:F15" si="0">SUM(B9:E9)</f>
        <v>303771</v>
      </c>
      <c r="G9" s="205">
        <f>-434893+2750</f>
        <v>-432143</v>
      </c>
      <c r="H9" s="147">
        <f>466026-2750</f>
        <v>463276</v>
      </c>
      <c r="I9" s="147"/>
      <c r="J9" s="163">
        <f t="shared" ref="J9:J15" si="1">SUM(G9:I9)</f>
        <v>31133</v>
      </c>
      <c r="K9" s="205">
        <v>3473156</v>
      </c>
      <c r="L9" s="147">
        <v>-3080663</v>
      </c>
      <c r="M9" s="147"/>
      <c r="N9" s="163">
        <f t="shared" ref="N9:N15" si="2">SUM(K9:M9)</f>
        <v>392493</v>
      </c>
    </row>
    <row r="10" spans="1:14" x14ac:dyDescent="0.2">
      <c r="A10" s="139" t="s">
        <v>71</v>
      </c>
      <c r="B10" s="148">
        <v>18371</v>
      </c>
      <c r="C10" s="150"/>
      <c r="D10" s="150"/>
      <c r="E10" s="150"/>
      <c r="F10" s="164">
        <f t="shared" si="0"/>
        <v>18371</v>
      </c>
      <c r="G10" s="148">
        <v>17410</v>
      </c>
      <c r="H10" s="149"/>
      <c r="I10" s="149"/>
      <c r="J10" s="165">
        <f t="shared" si="1"/>
        <v>17410</v>
      </c>
      <c r="K10" s="148">
        <v>13129</v>
      </c>
      <c r="L10" s="149"/>
      <c r="M10" s="149"/>
      <c r="N10" s="165">
        <f t="shared" si="2"/>
        <v>13129</v>
      </c>
    </row>
    <row r="11" spans="1:14" x14ac:dyDescent="0.2">
      <c r="A11" s="139" t="s">
        <v>72</v>
      </c>
      <c r="B11" s="148">
        <v>351096</v>
      </c>
      <c r="C11" s="150">
        <v>-300041</v>
      </c>
      <c r="D11" s="150"/>
      <c r="E11" s="150"/>
      <c r="F11" s="164">
        <f t="shared" si="0"/>
        <v>51055</v>
      </c>
      <c r="G11" s="148">
        <v>307239</v>
      </c>
      <c r="H11" s="150">
        <v>-297240</v>
      </c>
      <c r="I11" s="150"/>
      <c r="J11" s="165">
        <f t="shared" si="1"/>
        <v>9999</v>
      </c>
      <c r="K11" s="148">
        <v>454396</v>
      </c>
      <c r="L11" s="150">
        <v>-446388</v>
      </c>
      <c r="M11" s="150"/>
      <c r="N11" s="165">
        <f t="shared" si="2"/>
        <v>8008</v>
      </c>
    </row>
    <row r="12" spans="1:14" x14ac:dyDescent="0.2">
      <c r="A12" s="139" t="s">
        <v>73</v>
      </c>
      <c r="B12" s="148"/>
      <c r="C12" s="150">
        <v>34807</v>
      </c>
      <c r="D12" s="150"/>
      <c r="E12" s="150"/>
      <c r="F12" s="164">
        <f t="shared" si="0"/>
        <v>34807</v>
      </c>
      <c r="G12" s="148">
        <v>76</v>
      </c>
      <c r="H12" s="150">
        <v>868916</v>
      </c>
      <c r="I12" s="150"/>
      <c r="J12" s="165">
        <f t="shared" si="1"/>
        <v>868992</v>
      </c>
      <c r="K12" s="148">
        <v>11</v>
      </c>
      <c r="L12" s="150">
        <v>10725</v>
      </c>
      <c r="M12" s="150"/>
      <c r="N12" s="165">
        <f t="shared" si="2"/>
        <v>10736</v>
      </c>
    </row>
    <row r="13" spans="1:14" x14ac:dyDescent="0.2">
      <c r="A13" s="206" t="s">
        <v>222</v>
      </c>
      <c r="B13" s="148">
        <v>238218</v>
      </c>
      <c r="C13" s="150">
        <v>3640</v>
      </c>
      <c r="D13" s="150"/>
      <c r="E13" s="150"/>
      <c r="F13" s="164">
        <f t="shared" si="0"/>
        <v>241858</v>
      </c>
      <c r="G13" s="148">
        <v>504069</v>
      </c>
      <c r="H13" s="150">
        <v>14358</v>
      </c>
      <c r="I13" s="150"/>
      <c r="J13" s="165">
        <f t="shared" si="1"/>
        <v>518427</v>
      </c>
      <c r="K13" s="148">
        <v>-223168</v>
      </c>
      <c r="L13" s="150">
        <v>26106</v>
      </c>
      <c r="M13" s="150"/>
      <c r="N13" s="165">
        <f t="shared" si="2"/>
        <v>-197062</v>
      </c>
    </row>
    <row r="14" spans="1:14" x14ac:dyDescent="0.2">
      <c r="A14" s="139" t="s">
        <v>82</v>
      </c>
      <c r="B14" s="148">
        <v>8920</v>
      </c>
      <c r="C14" s="150"/>
      <c r="D14" s="150"/>
      <c r="E14" s="150"/>
      <c r="F14" s="164">
        <f t="shared" si="0"/>
        <v>8920</v>
      </c>
      <c r="G14" s="148">
        <v>15004</v>
      </c>
      <c r="H14" s="150"/>
      <c r="I14" s="150"/>
      <c r="J14" s="165">
        <f t="shared" si="1"/>
        <v>15004</v>
      </c>
      <c r="K14" s="148">
        <v>13352</v>
      </c>
      <c r="L14" s="150"/>
      <c r="M14" s="150"/>
      <c r="N14" s="165">
        <f t="shared" si="2"/>
        <v>13352</v>
      </c>
    </row>
    <row r="15" spans="1:14" x14ac:dyDescent="0.2">
      <c r="A15" s="139" t="s">
        <v>74</v>
      </c>
      <c r="B15" s="148"/>
      <c r="C15" s="150"/>
      <c r="D15" s="150"/>
      <c r="E15" s="150">
        <v>46198</v>
      </c>
      <c r="F15" s="164">
        <f t="shared" si="0"/>
        <v>46198</v>
      </c>
      <c r="G15" s="148"/>
      <c r="H15" s="150"/>
      <c r="I15" s="150"/>
      <c r="J15" s="165">
        <f t="shared" si="1"/>
        <v>0</v>
      </c>
      <c r="K15" s="148"/>
      <c r="L15" s="150"/>
      <c r="M15" s="150"/>
      <c r="N15" s="165">
        <f t="shared" si="2"/>
        <v>0</v>
      </c>
    </row>
    <row r="16" spans="1:14" ht="15" x14ac:dyDescent="0.25">
      <c r="A16" s="166" t="s">
        <v>75</v>
      </c>
      <c r="B16" s="167">
        <f>SUM(B8:B15)</f>
        <v>577111</v>
      </c>
      <c r="C16" s="167">
        <f t="shared" ref="C16:N16" si="3">SUM(C8:C15)</f>
        <v>-2442278</v>
      </c>
      <c r="D16" s="167">
        <f t="shared" si="3"/>
        <v>2523949</v>
      </c>
      <c r="E16" s="168">
        <f t="shared" si="3"/>
        <v>46198</v>
      </c>
      <c r="F16" s="169">
        <f t="shared" si="3"/>
        <v>704980</v>
      </c>
      <c r="G16" s="167">
        <f t="shared" ref="G16:I16" si="4">SUM(G8:G15)</f>
        <v>411655</v>
      </c>
      <c r="H16" s="168">
        <f t="shared" si="4"/>
        <v>1049310</v>
      </c>
      <c r="I16" s="168">
        <f t="shared" si="4"/>
        <v>0</v>
      </c>
      <c r="J16" s="170">
        <f t="shared" ref="J16" si="5">SUM(J8:J15)</f>
        <v>1460965</v>
      </c>
      <c r="K16" s="167">
        <f t="shared" si="3"/>
        <v>3730876</v>
      </c>
      <c r="L16" s="168">
        <f t="shared" si="3"/>
        <v>-3490220</v>
      </c>
      <c r="M16" s="168">
        <f t="shared" si="3"/>
        <v>0</v>
      </c>
      <c r="N16" s="170">
        <f t="shared" si="3"/>
        <v>240656</v>
      </c>
    </row>
    <row r="17" spans="1:14" ht="15" x14ac:dyDescent="0.25">
      <c r="A17" s="166" t="s">
        <v>76</v>
      </c>
      <c r="B17" s="171">
        <v>3068</v>
      </c>
      <c r="C17" s="172"/>
      <c r="D17" s="172"/>
      <c r="E17" s="172"/>
      <c r="F17" s="173">
        <f>B17</f>
        <v>3068</v>
      </c>
      <c r="G17" s="171">
        <v>5098</v>
      </c>
      <c r="H17" s="172"/>
      <c r="I17" s="172"/>
      <c r="J17" s="173">
        <f>G17</f>
        <v>5098</v>
      </c>
      <c r="K17" s="171">
        <v>3098</v>
      </c>
      <c r="L17" s="172"/>
      <c r="M17" s="172"/>
      <c r="N17" s="173">
        <f>K17</f>
        <v>3098</v>
      </c>
    </row>
    <row r="18" spans="1:14" ht="15" x14ac:dyDescent="0.25">
      <c r="A18" s="138" t="s">
        <v>77</v>
      </c>
      <c r="B18" s="148"/>
      <c r="C18" s="149"/>
      <c r="D18" s="149"/>
      <c r="E18" s="149"/>
      <c r="F18" s="174"/>
      <c r="G18" s="148"/>
      <c r="H18" s="149"/>
      <c r="I18" s="149"/>
      <c r="J18" s="174"/>
      <c r="K18" s="148"/>
      <c r="L18" s="149"/>
      <c r="M18" s="149"/>
      <c r="N18" s="174"/>
    </row>
    <row r="19" spans="1:14" x14ac:dyDescent="0.2">
      <c r="A19" s="139" t="s">
        <v>83</v>
      </c>
      <c r="B19" s="148">
        <v>12803105</v>
      </c>
      <c r="C19" s="149"/>
      <c r="D19" s="149">
        <f>152606+2584125</f>
        <v>2736731</v>
      </c>
      <c r="E19" s="149">
        <v>1110648</v>
      </c>
      <c r="F19" s="174">
        <f t="shared" ref="F19:F23" si="6">SUM(B19:E19)</f>
        <v>16650484</v>
      </c>
      <c r="G19" s="148">
        <v>6994695</v>
      </c>
      <c r="H19" s="149"/>
      <c r="I19" s="149">
        <v>529815</v>
      </c>
      <c r="J19" s="174">
        <f t="shared" ref="J19:J23" si="7">SUM(G19:I19)</f>
        <v>7524510</v>
      </c>
      <c r="K19" s="148">
        <v>21016749</v>
      </c>
      <c r="L19" s="149"/>
      <c r="M19" s="149">
        <v>2515834</v>
      </c>
      <c r="N19" s="174">
        <f t="shared" ref="N19:N23" si="8">SUM(K19:M19)</f>
        <v>23532583</v>
      </c>
    </row>
    <row r="20" spans="1:14" x14ac:dyDescent="0.2">
      <c r="A20" s="139" t="s">
        <v>84</v>
      </c>
      <c r="B20" s="148">
        <v>8493187</v>
      </c>
      <c r="C20" s="149"/>
      <c r="D20" s="149"/>
      <c r="E20" s="149"/>
      <c r="F20" s="174">
        <f t="shared" si="6"/>
        <v>8493187</v>
      </c>
      <c r="G20" s="148">
        <v>8567757</v>
      </c>
      <c r="H20" s="149"/>
      <c r="I20" s="149"/>
      <c r="J20" s="174">
        <f t="shared" si="7"/>
        <v>8567757</v>
      </c>
      <c r="K20" s="148">
        <v>8574670</v>
      </c>
      <c r="L20" s="149"/>
      <c r="M20" s="149"/>
      <c r="N20" s="174">
        <f t="shared" si="8"/>
        <v>8574670</v>
      </c>
    </row>
    <row r="21" spans="1:14" x14ac:dyDescent="0.2">
      <c r="A21" s="139" t="s">
        <v>78</v>
      </c>
      <c r="B21" s="148">
        <v>1098861</v>
      </c>
      <c r="C21" s="150"/>
      <c r="D21" s="150">
        <f>44160+1501614</f>
        <v>1545774</v>
      </c>
      <c r="E21" s="150"/>
      <c r="F21" s="174">
        <f t="shared" si="6"/>
        <v>2644635</v>
      </c>
      <c r="G21" s="148">
        <v>7335317</v>
      </c>
      <c r="H21" s="150"/>
      <c r="I21" s="150">
        <v>1986406</v>
      </c>
      <c r="J21" s="174">
        <f t="shared" si="7"/>
        <v>9321723</v>
      </c>
      <c r="K21" s="148">
        <v>2555714</v>
      </c>
      <c r="L21" s="150"/>
      <c r="M21" s="150">
        <v>1798710</v>
      </c>
      <c r="N21" s="174">
        <f t="shared" si="8"/>
        <v>4354424</v>
      </c>
    </row>
    <row r="22" spans="1:14" x14ac:dyDescent="0.2">
      <c r="A22" s="139" t="s">
        <v>79</v>
      </c>
      <c r="B22" s="148">
        <v>297</v>
      </c>
      <c r="C22" s="150"/>
      <c r="D22" s="150"/>
      <c r="E22" s="150"/>
      <c r="F22" s="174">
        <f t="shared" si="6"/>
        <v>297</v>
      </c>
      <c r="G22" s="148">
        <v>297</v>
      </c>
      <c r="H22" s="150"/>
      <c r="I22" s="150"/>
      <c r="J22" s="174">
        <f t="shared" si="7"/>
        <v>297</v>
      </c>
      <c r="K22" s="148">
        <v>297</v>
      </c>
      <c r="L22" s="150"/>
      <c r="M22" s="150"/>
      <c r="N22" s="174">
        <f t="shared" si="8"/>
        <v>297</v>
      </c>
    </row>
    <row r="23" spans="1:14" x14ac:dyDescent="0.2">
      <c r="A23" s="240" t="s">
        <v>165</v>
      </c>
      <c r="B23" s="175">
        <v>8845</v>
      </c>
      <c r="C23" s="176"/>
      <c r="D23" s="176"/>
      <c r="E23" s="176"/>
      <c r="F23" s="177">
        <f t="shared" si="6"/>
        <v>8845</v>
      </c>
      <c r="G23" s="175">
        <v>8847</v>
      </c>
      <c r="H23" s="176"/>
      <c r="I23" s="176"/>
      <c r="J23" s="177">
        <f t="shared" si="7"/>
        <v>8847</v>
      </c>
      <c r="K23" s="175">
        <v>8848</v>
      </c>
      <c r="L23" s="176"/>
      <c r="M23" s="176"/>
      <c r="N23" s="177">
        <f t="shared" si="8"/>
        <v>8848</v>
      </c>
    </row>
    <row r="24" spans="1:14" ht="15" x14ac:dyDescent="0.25">
      <c r="A24" s="178" t="s">
        <v>80</v>
      </c>
      <c r="B24" s="179">
        <f t="shared" ref="B24:N24" si="9">SUM(B18:B23)</f>
        <v>22404295</v>
      </c>
      <c r="C24" s="180">
        <f t="shared" si="9"/>
        <v>0</v>
      </c>
      <c r="D24" s="180">
        <f t="shared" si="9"/>
        <v>4282505</v>
      </c>
      <c r="E24" s="179">
        <f t="shared" si="9"/>
        <v>1110648</v>
      </c>
      <c r="F24" s="181">
        <f t="shared" si="9"/>
        <v>27797448</v>
      </c>
      <c r="G24" s="179">
        <f t="shared" si="9"/>
        <v>22906913</v>
      </c>
      <c r="H24" s="180">
        <f t="shared" si="9"/>
        <v>0</v>
      </c>
      <c r="I24" s="180">
        <f t="shared" si="9"/>
        <v>2516221</v>
      </c>
      <c r="J24" s="181">
        <f t="shared" si="9"/>
        <v>25423134</v>
      </c>
      <c r="K24" s="179">
        <f t="shared" si="9"/>
        <v>32156278</v>
      </c>
      <c r="L24" s="180">
        <f t="shared" si="9"/>
        <v>0</v>
      </c>
      <c r="M24" s="180">
        <f t="shared" si="9"/>
        <v>4314544</v>
      </c>
      <c r="N24" s="181">
        <f t="shared" si="9"/>
        <v>36470822</v>
      </c>
    </row>
    <row r="25" spans="1:14" ht="15" customHeight="1" x14ac:dyDescent="0.25">
      <c r="A25" s="144" t="s">
        <v>81</v>
      </c>
      <c r="B25" s="182">
        <f>B24+B17+B16</f>
        <v>22984474</v>
      </c>
      <c r="C25" s="183">
        <f>C16+C17+C24</f>
        <v>-2442278</v>
      </c>
      <c r="D25" s="183">
        <f>D24+D16</f>
        <v>6806454</v>
      </c>
      <c r="E25" s="183">
        <f>E24+E16</f>
        <v>1156846</v>
      </c>
      <c r="F25" s="184">
        <f>F24+F17+F16</f>
        <v>28505496</v>
      </c>
      <c r="G25" s="182">
        <f>G24+G17+G16</f>
        <v>23323666</v>
      </c>
      <c r="H25" s="183">
        <f>H24+H16</f>
        <v>1049310</v>
      </c>
      <c r="I25" s="183">
        <f>I24+I16</f>
        <v>2516221</v>
      </c>
      <c r="J25" s="184">
        <f>J24+J17+J16</f>
        <v>26889197</v>
      </c>
      <c r="K25" s="182">
        <f>K16+K17+K24</f>
        <v>35890252</v>
      </c>
      <c r="L25" s="183">
        <f>L24+L16</f>
        <v>-3490220</v>
      </c>
      <c r="M25" s="183">
        <f>M24+M16</f>
        <v>4314544</v>
      </c>
      <c r="N25" s="184">
        <f>N24+N17+N16</f>
        <v>36714576</v>
      </c>
    </row>
    <row r="26" spans="1:14" ht="15" x14ac:dyDescent="0.2">
      <c r="E26" s="145"/>
      <c r="F26" s="145"/>
      <c r="G26" s="145"/>
      <c r="H26" s="145"/>
      <c r="I26" s="145"/>
      <c r="J26" s="160"/>
      <c r="K26" s="145"/>
      <c r="L26" s="145"/>
      <c r="M26" s="145"/>
      <c r="N26" s="145"/>
    </row>
  </sheetData>
  <mergeCells count="2">
    <mergeCell ref="A1:N1"/>
    <mergeCell ref="A2:N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314"/>
  <sheetViews>
    <sheetView zoomScale="85" zoomScaleNormal="85" workbookViewId="0">
      <selection activeCell="B28" sqref="B28"/>
    </sheetView>
  </sheetViews>
  <sheetFormatPr defaultRowHeight="19.5" customHeight="1" x14ac:dyDescent="0.2"/>
  <cols>
    <col min="1" max="1" width="37.7109375" bestFit="1" customWidth="1"/>
    <col min="2" max="2" width="76" customWidth="1"/>
    <col min="3" max="3" width="20" style="62" customWidth="1"/>
    <col min="4" max="4" width="17.140625" style="35" customWidth="1"/>
  </cols>
  <sheetData>
    <row r="1" spans="1:5" ht="19.5" customHeight="1" x14ac:dyDescent="0.25">
      <c r="A1" s="151" t="s">
        <v>0</v>
      </c>
      <c r="B1" s="196"/>
      <c r="C1" s="152"/>
      <c r="D1" s="153"/>
    </row>
    <row r="2" spans="1:5" ht="19.5" customHeight="1" x14ac:dyDescent="0.25">
      <c r="A2" s="154" t="s">
        <v>221</v>
      </c>
      <c r="B2" s="197"/>
      <c r="C2" s="155"/>
      <c r="D2" s="156"/>
    </row>
    <row r="3" spans="1:5" ht="19.5" customHeight="1" x14ac:dyDescent="0.25">
      <c r="A3" s="157" t="s">
        <v>41</v>
      </c>
      <c r="B3" s="198" t="s">
        <v>86</v>
      </c>
      <c r="C3" s="109" t="s">
        <v>42</v>
      </c>
      <c r="D3" s="158" t="s">
        <v>43</v>
      </c>
    </row>
    <row r="4" spans="1:5" ht="19.5" customHeight="1" x14ac:dyDescent="0.2">
      <c r="A4" s="85"/>
      <c r="B4" s="26"/>
      <c r="C4" s="98"/>
      <c r="D4" s="108"/>
    </row>
    <row r="5" spans="1:5" ht="19.5" customHeight="1" x14ac:dyDescent="0.2">
      <c r="A5" s="73" t="s">
        <v>223</v>
      </c>
      <c r="B5" s="207" t="s">
        <v>224</v>
      </c>
      <c r="C5" s="209">
        <v>531405.80000000005</v>
      </c>
      <c r="D5" s="159">
        <v>44566</v>
      </c>
      <c r="E5" s="60"/>
    </row>
    <row r="6" spans="1:5" ht="19.5" customHeight="1" x14ac:dyDescent="0.2">
      <c r="A6" s="73" t="s">
        <v>161</v>
      </c>
      <c r="B6" s="207" t="s">
        <v>225</v>
      </c>
      <c r="C6" s="210">
        <v>398001.97</v>
      </c>
      <c r="D6" s="119">
        <v>44580</v>
      </c>
      <c r="E6" s="60"/>
    </row>
    <row r="7" spans="1:5" ht="19.5" customHeight="1" x14ac:dyDescent="0.2">
      <c r="A7" s="73" t="s">
        <v>223</v>
      </c>
      <c r="B7" s="207" t="s">
        <v>226</v>
      </c>
      <c r="C7" s="210">
        <v>272037.83</v>
      </c>
      <c r="D7" s="119">
        <v>44587</v>
      </c>
      <c r="E7" s="60"/>
    </row>
    <row r="8" spans="1:5" ht="19.5" customHeight="1" x14ac:dyDescent="0.2">
      <c r="A8" s="73" t="s">
        <v>166</v>
      </c>
      <c r="B8" s="207" t="s">
        <v>227</v>
      </c>
      <c r="C8" s="210">
        <v>95178</v>
      </c>
      <c r="D8" s="119">
        <v>44580</v>
      </c>
      <c r="E8" s="60"/>
    </row>
    <row r="9" spans="1:5" ht="19.5" customHeight="1" x14ac:dyDescent="0.2">
      <c r="A9" s="73" t="s">
        <v>182</v>
      </c>
      <c r="B9" s="207" t="s">
        <v>228</v>
      </c>
      <c r="C9" s="210">
        <v>81270.399999999994</v>
      </c>
      <c r="D9" s="119">
        <v>44581</v>
      </c>
      <c r="E9" s="60"/>
    </row>
    <row r="10" spans="1:5" ht="19.5" customHeight="1" x14ac:dyDescent="0.2">
      <c r="A10" s="73" t="s">
        <v>148</v>
      </c>
      <c r="B10" s="207" t="s">
        <v>183</v>
      </c>
      <c r="C10" s="210">
        <v>64887.24</v>
      </c>
      <c r="D10" s="119">
        <v>44587</v>
      </c>
      <c r="E10" s="60"/>
    </row>
    <row r="11" spans="1:5" ht="19.5" customHeight="1" x14ac:dyDescent="0.2">
      <c r="A11" s="73" t="s">
        <v>99</v>
      </c>
      <c r="B11" s="207" t="s">
        <v>100</v>
      </c>
      <c r="C11" s="210">
        <v>50599.22</v>
      </c>
      <c r="D11" s="119">
        <v>44566</v>
      </c>
      <c r="E11" s="60"/>
    </row>
    <row r="12" spans="1:5" ht="19.5" customHeight="1" x14ac:dyDescent="0.2">
      <c r="A12" s="73" t="s">
        <v>193</v>
      </c>
      <c r="B12" s="207" t="s">
        <v>106</v>
      </c>
      <c r="C12" s="210">
        <v>45391.07</v>
      </c>
      <c r="D12" s="119">
        <v>44587</v>
      </c>
      <c r="E12" s="60"/>
    </row>
    <row r="13" spans="1:5" ht="19.5" customHeight="1" x14ac:dyDescent="0.2">
      <c r="A13" s="73" t="s">
        <v>98</v>
      </c>
      <c r="B13" s="207" t="s">
        <v>147</v>
      </c>
      <c r="C13" s="210">
        <v>43406.52</v>
      </c>
      <c r="D13" s="119">
        <v>44574</v>
      </c>
      <c r="E13" s="60"/>
    </row>
    <row r="14" spans="1:5" ht="19.5" customHeight="1" x14ac:dyDescent="0.2">
      <c r="A14" s="73" t="s">
        <v>229</v>
      </c>
      <c r="B14" s="207" t="s">
        <v>230</v>
      </c>
      <c r="C14" s="210">
        <v>34895</v>
      </c>
      <c r="D14" s="119">
        <v>44581</v>
      </c>
      <c r="E14" s="60"/>
    </row>
    <row r="15" spans="1:5" ht="19.5" customHeight="1" x14ac:dyDescent="0.2">
      <c r="A15" s="73" t="s">
        <v>101</v>
      </c>
      <c r="B15" s="207" t="s">
        <v>184</v>
      </c>
      <c r="C15" s="210">
        <v>29535</v>
      </c>
      <c r="D15" s="119">
        <v>44567</v>
      </c>
      <c r="E15" s="60"/>
    </row>
    <row r="16" spans="1:5" ht="19.5" customHeight="1" x14ac:dyDescent="0.2">
      <c r="A16" s="73" t="s">
        <v>185</v>
      </c>
      <c r="B16" s="207" t="s">
        <v>231</v>
      </c>
      <c r="C16" s="210">
        <v>27919.040000000001</v>
      </c>
      <c r="D16" s="119">
        <v>44580</v>
      </c>
      <c r="E16" s="60"/>
    </row>
    <row r="17" spans="1:5" ht="19.5" customHeight="1" x14ac:dyDescent="0.2">
      <c r="A17" s="73" t="s">
        <v>232</v>
      </c>
      <c r="B17" s="207" t="s">
        <v>233</v>
      </c>
      <c r="C17" s="210">
        <v>27625</v>
      </c>
      <c r="D17" s="119">
        <v>44587</v>
      </c>
      <c r="E17" s="60"/>
    </row>
    <row r="18" spans="1:5" ht="19.5" customHeight="1" x14ac:dyDescent="0.2">
      <c r="A18" s="73" t="s">
        <v>234</v>
      </c>
      <c r="B18" s="207" t="s">
        <v>235</v>
      </c>
      <c r="C18" s="210">
        <v>27599.4</v>
      </c>
      <c r="D18" s="119">
        <v>44581</v>
      </c>
      <c r="E18" s="60"/>
    </row>
    <row r="19" spans="1:5" ht="19.5" customHeight="1" x14ac:dyDescent="0.2">
      <c r="A19" s="73" t="s">
        <v>236</v>
      </c>
      <c r="B19" s="207" t="s">
        <v>237</v>
      </c>
      <c r="C19" s="210">
        <v>26375</v>
      </c>
      <c r="D19" s="119">
        <v>44572</v>
      </c>
      <c r="E19" s="60"/>
    </row>
    <row r="20" spans="1:5" ht="19.5" customHeight="1" x14ac:dyDescent="0.2">
      <c r="A20" s="73" t="s">
        <v>149</v>
      </c>
      <c r="B20" s="207" t="s">
        <v>100</v>
      </c>
      <c r="C20" s="210">
        <v>25275.48</v>
      </c>
      <c r="D20" s="119">
        <v>44574</v>
      </c>
      <c r="E20" s="60"/>
    </row>
    <row r="21" spans="1:5" ht="19.5" customHeight="1" x14ac:dyDescent="0.2">
      <c r="A21" s="73" t="s">
        <v>238</v>
      </c>
      <c r="B21" s="207" t="s">
        <v>239</v>
      </c>
      <c r="C21" s="210">
        <v>25000</v>
      </c>
      <c r="D21" s="119">
        <v>44580</v>
      </c>
      <c r="E21" s="60"/>
    </row>
    <row r="22" spans="1:5" ht="19.5" customHeight="1" x14ac:dyDescent="0.2">
      <c r="A22" s="73" t="s">
        <v>102</v>
      </c>
      <c r="B22" s="207" t="s">
        <v>100</v>
      </c>
      <c r="C22" s="210">
        <v>20746.54</v>
      </c>
      <c r="D22" s="119">
        <v>44566</v>
      </c>
      <c r="E22" s="60"/>
    </row>
    <row r="23" spans="1:5" ht="19.5" customHeight="1" x14ac:dyDescent="0.2">
      <c r="A23" s="73" t="s">
        <v>99</v>
      </c>
      <c r="B23" s="207" t="s">
        <v>100</v>
      </c>
      <c r="C23" s="210">
        <v>20713.14</v>
      </c>
      <c r="D23" s="119">
        <v>44568</v>
      </c>
      <c r="E23" s="60"/>
    </row>
    <row r="24" spans="1:5" ht="19.5" customHeight="1" x14ac:dyDescent="0.2">
      <c r="A24" s="73" t="s">
        <v>240</v>
      </c>
      <c r="B24" s="207" t="s">
        <v>241</v>
      </c>
      <c r="C24" s="210">
        <v>19119.650000000001</v>
      </c>
      <c r="D24" s="119">
        <v>44574</v>
      </c>
      <c r="E24" s="60"/>
    </row>
    <row r="25" spans="1:5" ht="19.5" customHeight="1" x14ac:dyDescent="0.2">
      <c r="A25" s="73" t="s">
        <v>242</v>
      </c>
      <c r="B25" s="207" t="s">
        <v>243</v>
      </c>
      <c r="C25" s="117">
        <v>18875</v>
      </c>
      <c r="D25" s="119">
        <v>44581</v>
      </c>
      <c r="E25" s="60"/>
    </row>
    <row r="26" spans="1:5" ht="19.5" customHeight="1" x14ac:dyDescent="0.2">
      <c r="A26" s="73" t="s">
        <v>244</v>
      </c>
      <c r="B26" s="207" t="s">
        <v>245</v>
      </c>
      <c r="C26" s="117">
        <v>17150</v>
      </c>
      <c r="D26" s="119">
        <v>44574</v>
      </c>
      <c r="E26" s="60"/>
    </row>
    <row r="27" spans="1:5" ht="19.5" customHeight="1" x14ac:dyDescent="0.2">
      <c r="A27" s="73" t="s">
        <v>246</v>
      </c>
      <c r="B27" s="207" t="s">
        <v>139</v>
      </c>
      <c r="C27" s="117">
        <v>16407.45</v>
      </c>
      <c r="D27" s="119">
        <v>44566</v>
      </c>
      <c r="E27" s="60"/>
    </row>
    <row r="28" spans="1:5" ht="19.5" customHeight="1" x14ac:dyDescent="0.2">
      <c r="A28" s="73" t="s">
        <v>247</v>
      </c>
      <c r="B28" s="207" t="s">
        <v>248</v>
      </c>
      <c r="C28" s="117">
        <v>15000</v>
      </c>
      <c r="D28" s="119">
        <v>44567</v>
      </c>
      <c r="E28" s="60"/>
    </row>
    <row r="29" spans="1:5" ht="19.5" customHeight="1" x14ac:dyDescent="0.2">
      <c r="A29" s="73" t="s">
        <v>116</v>
      </c>
      <c r="B29" s="207" t="s">
        <v>117</v>
      </c>
      <c r="C29" s="117">
        <v>14784.84</v>
      </c>
      <c r="D29" s="119">
        <v>44575</v>
      </c>
      <c r="E29" s="60"/>
    </row>
    <row r="30" spans="1:5" ht="19.5" customHeight="1" x14ac:dyDescent="0.2">
      <c r="A30" s="73" t="s">
        <v>212</v>
      </c>
      <c r="B30" s="207" t="s">
        <v>249</v>
      </c>
      <c r="C30" s="117">
        <v>14088</v>
      </c>
      <c r="D30" s="119">
        <v>44587</v>
      </c>
      <c r="E30" s="60"/>
    </row>
    <row r="31" spans="1:5" ht="19.5" customHeight="1" x14ac:dyDescent="0.2">
      <c r="A31" s="73" t="s">
        <v>250</v>
      </c>
      <c r="B31" s="207" t="s">
        <v>251</v>
      </c>
      <c r="C31" s="117">
        <v>12132</v>
      </c>
      <c r="D31" s="119">
        <v>44587</v>
      </c>
      <c r="E31" s="60"/>
    </row>
    <row r="32" spans="1:5" ht="19.5" customHeight="1" x14ac:dyDescent="0.2">
      <c r="A32" s="73" t="s">
        <v>252</v>
      </c>
      <c r="B32" s="207" t="s">
        <v>253</v>
      </c>
      <c r="C32" s="117">
        <v>11185.6</v>
      </c>
      <c r="D32" s="119">
        <v>44572</v>
      </c>
      <c r="E32" s="60"/>
    </row>
    <row r="33" spans="1:5" ht="19.5" customHeight="1" x14ac:dyDescent="0.2">
      <c r="A33" s="73" t="s">
        <v>229</v>
      </c>
      <c r="B33" s="207" t="s">
        <v>254</v>
      </c>
      <c r="C33" s="117">
        <v>11176.55</v>
      </c>
      <c r="D33" s="119">
        <v>44567</v>
      </c>
      <c r="E33" s="60"/>
    </row>
    <row r="34" spans="1:5" ht="19.5" customHeight="1" x14ac:dyDescent="0.2">
      <c r="A34" s="73" t="s">
        <v>229</v>
      </c>
      <c r="B34" s="207" t="s">
        <v>255</v>
      </c>
      <c r="C34" s="117">
        <v>9778.75</v>
      </c>
      <c r="D34" s="119">
        <v>44574</v>
      </c>
      <c r="E34" s="60"/>
    </row>
    <row r="35" spans="1:5" ht="19.5" customHeight="1" x14ac:dyDescent="0.2">
      <c r="A35" s="73" t="s">
        <v>256</v>
      </c>
      <c r="B35" s="207" t="s">
        <v>257</v>
      </c>
      <c r="C35" s="117">
        <v>9743.86</v>
      </c>
      <c r="D35" s="119">
        <v>44574</v>
      </c>
      <c r="E35" s="60"/>
    </row>
    <row r="36" spans="1:5" ht="19.5" customHeight="1" x14ac:dyDescent="0.2">
      <c r="A36" s="73" t="s">
        <v>246</v>
      </c>
      <c r="B36" s="235" t="s">
        <v>139</v>
      </c>
      <c r="C36" s="117">
        <v>9600.01</v>
      </c>
      <c r="D36" s="119">
        <v>44572</v>
      </c>
      <c r="E36" s="60"/>
    </row>
    <row r="37" spans="1:5" ht="19.5" customHeight="1" x14ac:dyDescent="0.2">
      <c r="A37" s="73" t="s">
        <v>258</v>
      </c>
      <c r="B37" s="207" t="s">
        <v>259</v>
      </c>
      <c r="C37" s="117">
        <v>9548</v>
      </c>
      <c r="D37" s="119">
        <v>44567</v>
      </c>
      <c r="E37" s="60"/>
    </row>
    <row r="38" spans="1:5" ht="19.5" customHeight="1" x14ac:dyDescent="0.2">
      <c r="A38" s="73" t="s">
        <v>260</v>
      </c>
      <c r="B38" s="207" t="s">
        <v>261</v>
      </c>
      <c r="C38" s="117">
        <v>9512.7000000000007</v>
      </c>
      <c r="D38" s="119">
        <v>44566</v>
      </c>
      <c r="E38" s="60"/>
    </row>
    <row r="39" spans="1:5" ht="19.5" customHeight="1" x14ac:dyDescent="0.2">
      <c r="A39" s="73" t="s">
        <v>262</v>
      </c>
      <c r="B39" s="207" t="s">
        <v>106</v>
      </c>
      <c r="C39" s="117">
        <v>8509.42</v>
      </c>
      <c r="D39" s="119">
        <v>44574</v>
      </c>
      <c r="E39" s="60"/>
    </row>
    <row r="40" spans="1:5" ht="19.5" customHeight="1" x14ac:dyDescent="0.2">
      <c r="A40" s="73" t="s">
        <v>263</v>
      </c>
      <c r="B40" s="207" t="s">
        <v>264</v>
      </c>
      <c r="C40" s="117">
        <v>8217.33</v>
      </c>
      <c r="D40" s="119">
        <v>44575</v>
      </c>
      <c r="E40" s="60"/>
    </row>
    <row r="41" spans="1:5" ht="19.5" customHeight="1" x14ac:dyDescent="0.2">
      <c r="A41" s="73" t="s">
        <v>265</v>
      </c>
      <c r="B41" s="207" t="s">
        <v>266</v>
      </c>
      <c r="C41" s="117">
        <v>8000</v>
      </c>
      <c r="D41" s="119">
        <v>44587</v>
      </c>
      <c r="E41" s="60"/>
    </row>
    <row r="42" spans="1:5" ht="19.5" customHeight="1" x14ac:dyDescent="0.2">
      <c r="A42" s="73" t="s">
        <v>99</v>
      </c>
      <c r="B42" s="207" t="s">
        <v>100</v>
      </c>
      <c r="C42" s="117">
        <v>7690.83</v>
      </c>
      <c r="D42" s="119">
        <v>44587</v>
      </c>
      <c r="E42" s="60"/>
    </row>
    <row r="43" spans="1:5" ht="19.5" customHeight="1" x14ac:dyDescent="0.2">
      <c r="A43" s="73" t="s">
        <v>167</v>
      </c>
      <c r="B43" s="207" t="s">
        <v>168</v>
      </c>
      <c r="C43" s="117">
        <v>6495</v>
      </c>
      <c r="D43" s="119">
        <v>44574</v>
      </c>
      <c r="E43" s="60"/>
    </row>
    <row r="44" spans="1:5" ht="19.5" customHeight="1" x14ac:dyDescent="0.2">
      <c r="A44" s="73" t="s">
        <v>267</v>
      </c>
      <c r="B44" s="207" t="s">
        <v>106</v>
      </c>
      <c r="C44" s="117">
        <v>6250</v>
      </c>
      <c r="D44" s="119">
        <v>44572</v>
      </c>
      <c r="E44" s="60"/>
    </row>
    <row r="45" spans="1:5" ht="19.5" customHeight="1" x14ac:dyDescent="0.2">
      <c r="A45" s="73" t="s">
        <v>268</v>
      </c>
      <c r="B45" s="207" t="s">
        <v>100</v>
      </c>
      <c r="C45" s="117">
        <v>5724.53</v>
      </c>
      <c r="D45" s="119">
        <v>44581</v>
      </c>
      <c r="E45" s="60"/>
    </row>
    <row r="46" spans="1:5" ht="19.5" customHeight="1" x14ac:dyDescent="0.2">
      <c r="A46" s="73" t="s">
        <v>153</v>
      </c>
      <c r="B46" s="207" t="s">
        <v>269</v>
      </c>
      <c r="C46" s="117">
        <v>5500</v>
      </c>
      <c r="D46" s="119">
        <v>44574</v>
      </c>
      <c r="E46" s="60"/>
    </row>
    <row r="47" spans="1:5" ht="19.5" customHeight="1" x14ac:dyDescent="0.2">
      <c r="A47" s="73" t="s">
        <v>111</v>
      </c>
      <c r="B47" s="207" t="s">
        <v>112</v>
      </c>
      <c r="C47" s="117">
        <v>5430</v>
      </c>
      <c r="D47" s="119">
        <v>44575</v>
      </c>
      <c r="E47" s="60"/>
    </row>
    <row r="48" spans="1:5" ht="19.5" customHeight="1" x14ac:dyDescent="0.2">
      <c r="A48" s="73" t="s">
        <v>102</v>
      </c>
      <c r="B48" s="207" t="s">
        <v>100</v>
      </c>
      <c r="C48" s="117">
        <v>5281.2</v>
      </c>
      <c r="D48" s="119">
        <v>44566</v>
      </c>
      <c r="E48" s="60"/>
    </row>
    <row r="49" spans="1:5" ht="19.5" customHeight="1" x14ac:dyDescent="0.2">
      <c r="A49" s="73" t="s">
        <v>145</v>
      </c>
      <c r="B49" s="207" t="s">
        <v>152</v>
      </c>
      <c r="C49" s="117">
        <v>5015.1400000000003</v>
      </c>
      <c r="D49" s="119">
        <v>44566</v>
      </c>
      <c r="E49" s="60"/>
    </row>
    <row r="50" spans="1:5" ht="19.5" customHeight="1" x14ac:dyDescent="0.2">
      <c r="A50" s="73" t="s">
        <v>260</v>
      </c>
      <c r="B50" s="207" t="s">
        <v>261</v>
      </c>
      <c r="C50" s="117">
        <v>4938</v>
      </c>
      <c r="D50" s="119">
        <v>44587</v>
      </c>
      <c r="E50" s="60"/>
    </row>
    <row r="51" spans="1:5" ht="19.5" customHeight="1" x14ac:dyDescent="0.2">
      <c r="A51" s="73" t="s">
        <v>103</v>
      </c>
      <c r="B51" s="207" t="s">
        <v>104</v>
      </c>
      <c r="C51" s="117">
        <v>4913.45</v>
      </c>
      <c r="D51" s="119">
        <v>44587</v>
      </c>
      <c r="E51" s="60"/>
    </row>
    <row r="52" spans="1:5" ht="19.5" customHeight="1" x14ac:dyDescent="0.2">
      <c r="A52" s="73" t="s">
        <v>260</v>
      </c>
      <c r="B52" s="207" t="s">
        <v>261</v>
      </c>
      <c r="C52" s="117">
        <v>4898.6000000000004</v>
      </c>
      <c r="D52" s="119">
        <v>44582</v>
      </c>
      <c r="E52" s="60"/>
    </row>
    <row r="53" spans="1:5" ht="19.5" customHeight="1" x14ac:dyDescent="0.2">
      <c r="A53" s="73" t="s">
        <v>270</v>
      </c>
      <c r="B53" s="207" t="s">
        <v>271</v>
      </c>
      <c r="C53" s="117">
        <v>4739.3100000000004</v>
      </c>
      <c r="D53" s="119">
        <v>44580</v>
      </c>
      <c r="E53" s="60"/>
    </row>
    <row r="54" spans="1:5" ht="19.5" customHeight="1" x14ac:dyDescent="0.2">
      <c r="A54" s="73" t="s">
        <v>272</v>
      </c>
      <c r="B54" s="207" t="s">
        <v>273</v>
      </c>
      <c r="C54" s="117">
        <v>4731</v>
      </c>
      <c r="D54" s="119">
        <v>44574</v>
      </c>
      <c r="E54" s="60"/>
    </row>
    <row r="55" spans="1:5" ht="19.5" customHeight="1" x14ac:dyDescent="0.2">
      <c r="A55" s="73" t="s">
        <v>155</v>
      </c>
      <c r="B55" s="207" t="s">
        <v>106</v>
      </c>
      <c r="C55" s="117">
        <v>4575</v>
      </c>
      <c r="D55" s="119">
        <v>44587</v>
      </c>
      <c r="E55" s="60"/>
    </row>
    <row r="56" spans="1:5" ht="19.5" customHeight="1" x14ac:dyDescent="0.2">
      <c r="A56" s="73" t="s">
        <v>268</v>
      </c>
      <c r="B56" s="207" t="s">
        <v>100</v>
      </c>
      <c r="C56" s="117">
        <v>4274.47</v>
      </c>
      <c r="D56" s="119">
        <v>44565</v>
      </c>
      <c r="E56" s="60"/>
    </row>
    <row r="57" spans="1:5" ht="19.5" customHeight="1" x14ac:dyDescent="0.2">
      <c r="A57" s="73" t="s">
        <v>274</v>
      </c>
      <c r="B57" s="207" t="s">
        <v>275</v>
      </c>
      <c r="C57" s="117">
        <v>4250</v>
      </c>
      <c r="D57" s="119">
        <v>44572</v>
      </c>
      <c r="E57" s="60"/>
    </row>
    <row r="58" spans="1:5" ht="19.5" customHeight="1" x14ac:dyDescent="0.2">
      <c r="A58" s="73" t="s">
        <v>169</v>
      </c>
      <c r="B58" s="207" t="s">
        <v>276</v>
      </c>
      <c r="C58" s="117">
        <v>4086.9</v>
      </c>
      <c r="D58" s="119">
        <v>44566</v>
      </c>
      <c r="E58" s="60"/>
    </row>
    <row r="59" spans="1:5" ht="19.5" customHeight="1" x14ac:dyDescent="0.2">
      <c r="A59" s="73" t="s">
        <v>277</v>
      </c>
      <c r="B59" s="207" t="s">
        <v>278</v>
      </c>
      <c r="C59" s="117">
        <v>4000</v>
      </c>
      <c r="D59" s="119">
        <v>44574</v>
      </c>
      <c r="E59" s="60"/>
    </row>
    <row r="60" spans="1:5" ht="19.5" customHeight="1" x14ac:dyDescent="0.2">
      <c r="A60" s="73" t="s">
        <v>279</v>
      </c>
      <c r="B60" s="207" t="s">
        <v>108</v>
      </c>
      <c r="C60" s="117">
        <v>3889.52</v>
      </c>
      <c r="D60" s="119">
        <v>44575</v>
      </c>
      <c r="E60" s="60"/>
    </row>
    <row r="61" spans="1:5" ht="19.5" customHeight="1" x14ac:dyDescent="0.2">
      <c r="A61" s="73" t="s">
        <v>280</v>
      </c>
      <c r="B61" s="207" t="s">
        <v>281</v>
      </c>
      <c r="C61" s="117">
        <v>3877.44</v>
      </c>
      <c r="D61" s="119">
        <v>44566</v>
      </c>
      <c r="E61" s="60"/>
    </row>
    <row r="62" spans="1:5" ht="19.5" customHeight="1" x14ac:dyDescent="0.2">
      <c r="A62" s="73" t="s">
        <v>111</v>
      </c>
      <c r="B62" s="207" t="s">
        <v>112</v>
      </c>
      <c r="C62" s="117">
        <v>3680.5</v>
      </c>
      <c r="D62" s="119">
        <v>44575</v>
      </c>
      <c r="E62" s="60"/>
    </row>
    <row r="63" spans="1:5" ht="19.5" customHeight="1" x14ac:dyDescent="0.2">
      <c r="A63" s="73" t="s">
        <v>282</v>
      </c>
      <c r="B63" s="207" t="s">
        <v>118</v>
      </c>
      <c r="C63" s="117">
        <v>3519.69</v>
      </c>
      <c r="D63" s="119">
        <v>44580</v>
      </c>
      <c r="E63" s="60"/>
    </row>
    <row r="64" spans="1:5" ht="19.5" customHeight="1" x14ac:dyDescent="0.2">
      <c r="A64" s="73" t="s">
        <v>283</v>
      </c>
      <c r="B64" s="207" t="s">
        <v>284</v>
      </c>
      <c r="C64" s="117">
        <v>3500</v>
      </c>
      <c r="D64" s="119">
        <v>44580</v>
      </c>
      <c r="E64" s="60"/>
    </row>
    <row r="65" spans="1:5" ht="19.5" customHeight="1" x14ac:dyDescent="0.2">
      <c r="A65" s="73" t="s">
        <v>190</v>
      </c>
      <c r="B65" s="207" t="s">
        <v>108</v>
      </c>
      <c r="C65" s="117">
        <v>3333.33</v>
      </c>
      <c r="D65" s="119">
        <v>44572</v>
      </c>
      <c r="E65" s="60"/>
    </row>
    <row r="66" spans="1:5" ht="19.5" customHeight="1" x14ac:dyDescent="0.2">
      <c r="A66" s="73" t="s">
        <v>102</v>
      </c>
      <c r="B66" s="207" t="s">
        <v>100</v>
      </c>
      <c r="C66" s="117">
        <v>3286.55</v>
      </c>
      <c r="D66" s="119">
        <v>44565</v>
      </c>
      <c r="E66" s="60"/>
    </row>
    <row r="67" spans="1:5" ht="19.5" customHeight="1" x14ac:dyDescent="0.2">
      <c r="A67" s="73" t="s">
        <v>285</v>
      </c>
      <c r="B67" s="207" t="s">
        <v>286</v>
      </c>
      <c r="C67" s="117">
        <v>3029.48</v>
      </c>
      <c r="D67" s="119">
        <v>44574</v>
      </c>
      <c r="E67" s="60"/>
    </row>
    <row r="68" spans="1:5" ht="19.5" customHeight="1" x14ac:dyDescent="0.2">
      <c r="A68" s="73" t="s">
        <v>287</v>
      </c>
      <c r="B68" s="207" t="s">
        <v>288</v>
      </c>
      <c r="C68" s="117">
        <v>3005</v>
      </c>
      <c r="D68" s="119">
        <v>44587</v>
      </c>
      <c r="E68" s="60"/>
    </row>
    <row r="69" spans="1:5" ht="19.5" customHeight="1" x14ac:dyDescent="0.2">
      <c r="A69" s="73" t="s">
        <v>289</v>
      </c>
      <c r="B69" s="207" t="s">
        <v>114</v>
      </c>
      <c r="C69" s="117">
        <v>2973</v>
      </c>
      <c r="D69" s="119">
        <v>44580</v>
      </c>
      <c r="E69" s="60"/>
    </row>
    <row r="70" spans="1:5" ht="19.5" customHeight="1" x14ac:dyDescent="0.2">
      <c r="A70" s="73" t="s">
        <v>135</v>
      </c>
      <c r="B70" s="207" t="s">
        <v>136</v>
      </c>
      <c r="C70" s="117">
        <v>2663.02</v>
      </c>
      <c r="D70" s="119">
        <v>44574</v>
      </c>
      <c r="E70" s="60"/>
    </row>
    <row r="71" spans="1:5" ht="19.5" customHeight="1" x14ac:dyDescent="0.2">
      <c r="A71" s="73" t="s">
        <v>290</v>
      </c>
      <c r="B71" s="207" t="s">
        <v>291</v>
      </c>
      <c r="C71" s="117">
        <v>2640</v>
      </c>
      <c r="D71" s="119">
        <v>44580</v>
      </c>
      <c r="E71" s="60"/>
    </row>
    <row r="72" spans="1:5" ht="19.5" customHeight="1" x14ac:dyDescent="0.2">
      <c r="A72" s="73" t="s">
        <v>246</v>
      </c>
      <c r="B72" s="207" t="s">
        <v>188</v>
      </c>
      <c r="C72" s="117">
        <v>2592.16</v>
      </c>
      <c r="D72" s="119">
        <v>44580</v>
      </c>
      <c r="E72" s="60"/>
    </row>
    <row r="73" spans="1:5" ht="19.5" customHeight="1" x14ac:dyDescent="0.2">
      <c r="A73" s="73" t="s">
        <v>292</v>
      </c>
      <c r="B73" s="207" t="s">
        <v>293</v>
      </c>
      <c r="C73" s="117">
        <v>2543.77</v>
      </c>
      <c r="D73" s="119">
        <v>44574</v>
      </c>
      <c r="E73" s="60"/>
    </row>
    <row r="74" spans="1:5" ht="19.5" customHeight="1" x14ac:dyDescent="0.2">
      <c r="A74" s="73" t="s">
        <v>294</v>
      </c>
      <c r="B74" s="207" t="s">
        <v>118</v>
      </c>
      <c r="C74" s="117">
        <v>2521</v>
      </c>
      <c r="D74" s="119">
        <v>44567</v>
      </c>
      <c r="E74" s="60"/>
    </row>
    <row r="75" spans="1:5" ht="19.5" customHeight="1" x14ac:dyDescent="0.2">
      <c r="A75" s="73" t="s">
        <v>295</v>
      </c>
      <c r="B75" s="207" t="s">
        <v>113</v>
      </c>
      <c r="C75" s="117">
        <v>2359.9499999999998</v>
      </c>
      <c r="D75" s="119">
        <v>44574</v>
      </c>
      <c r="E75" s="60"/>
    </row>
    <row r="76" spans="1:5" ht="19.5" customHeight="1" x14ac:dyDescent="0.2">
      <c r="A76" s="73" t="s">
        <v>116</v>
      </c>
      <c r="B76" s="207" t="s">
        <v>117</v>
      </c>
      <c r="C76" s="117">
        <v>2348.09</v>
      </c>
      <c r="D76" s="119">
        <v>44575</v>
      </c>
      <c r="E76" s="60"/>
    </row>
    <row r="77" spans="1:5" ht="19.5" customHeight="1" x14ac:dyDescent="0.2">
      <c r="A77" s="73" t="s">
        <v>172</v>
      </c>
      <c r="B77" s="207" t="s">
        <v>296</v>
      </c>
      <c r="C77" s="117">
        <v>2299.0500000000002</v>
      </c>
      <c r="D77" s="119">
        <v>44587</v>
      </c>
      <c r="E77" s="60"/>
    </row>
    <row r="78" spans="1:5" ht="19.5" customHeight="1" x14ac:dyDescent="0.2">
      <c r="A78" s="73" t="s">
        <v>297</v>
      </c>
      <c r="B78" s="207" t="s">
        <v>298</v>
      </c>
      <c r="C78" s="117">
        <v>2140.39</v>
      </c>
      <c r="D78" s="119">
        <v>44574</v>
      </c>
      <c r="E78" s="60"/>
    </row>
    <row r="79" spans="1:5" ht="19.5" customHeight="1" x14ac:dyDescent="0.2">
      <c r="A79" s="73" t="s">
        <v>299</v>
      </c>
      <c r="B79" s="207" t="s">
        <v>300</v>
      </c>
      <c r="C79" s="117">
        <v>2100</v>
      </c>
      <c r="D79" s="119">
        <v>44575</v>
      </c>
      <c r="E79" s="60"/>
    </row>
    <row r="80" spans="1:5" ht="19.5" customHeight="1" x14ac:dyDescent="0.2">
      <c r="A80" s="73" t="s">
        <v>170</v>
      </c>
      <c r="B80" s="207" t="s">
        <v>171</v>
      </c>
      <c r="C80" s="117">
        <v>2100</v>
      </c>
      <c r="D80" s="119">
        <v>44587</v>
      </c>
      <c r="E80" s="60"/>
    </row>
    <row r="81" spans="1:5" ht="19.5" customHeight="1" x14ac:dyDescent="0.2">
      <c r="A81" s="73" t="s">
        <v>162</v>
      </c>
      <c r="B81" s="207" t="s">
        <v>146</v>
      </c>
      <c r="C81" s="117">
        <v>2035</v>
      </c>
      <c r="D81" s="119">
        <v>44580</v>
      </c>
      <c r="E81" s="60"/>
    </row>
    <row r="82" spans="1:5" ht="19.5" customHeight="1" x14ac:dyDescent="0.2">
      <c r="A82" s="73" t="s">
        <v>229</v>
      </c>
      <c r="B82" s="207" t="s">
        <v>301</v>
      </c>
      <c r="C82" s="117">
        <v>2022</v>
      </c>
      <c r="D82" s="119">
        <v>44587</v>
      </c>
      <c r="E82" s="60"/>
    </row>
    <row r="83" spans="1:5" ht="19.5" customHeight="1" x14ac:dyDescent="0.2">
      <c r="A83" s="73" t="s">
        <v>302</v>
      </c>
      <c r="B83" s="207" t="s">
        <v>303</v>
      </c>
      <c r="C83" s="117">
        <v>2000</v>
      </c>
      <c r="D83" s="119">
        <v>44580</v>
      </c>
      <c r="E83" s="60"/>
    </row>
    <row r="84" spans="1:5" ht="19.5" customHeight="1" x14ac:dyDescent="0.2">
      <c r="A84" s="73" t="s">
        <v>277</v>
      </c>
      <c r="B84" s="207" t="s">
        <v>304</v>
      </c>
      <c r="C84" s="117">
        <v>2000</v>
      </c>
      <c r="D84" s="119">
        <v>44587</v>
      </c>
      <c r="E84" s="60"/>
    </row>
    <row r="85" spans="1:5" ht="19.5" customHeight="1" x14ac:dyDescent="0.2">
      <c r="A85" s="73" t="s">
        <v>305</v>
      </c>
      <c r="B85" s="207" t="s">
        <v>306</v>
      </c>
      <c r="C85" s="117">
        <v>1914.42</v>
      </c>
      <c r="D85" s="119">
        <v>44574</v>
      </c>
      <c r="E85" s="60"/>
    </row>
    <row r="86" spans="1:5" ht="19.5" customHeight="1" x14ac:dyDescent="0.2">
      <c r="A86" s="73" t="s">
        <v>196</v>
      </c>
      <c r="B86" s="207" t="s">
        <v>106</v>
      </c>
      <c r="C86" s="117">
        <v>1901.63</v>
      </c>
      <c r="D86" s="119">
        <v>44566</v>
      </c>
      <c r="E86" s="60"/>
    </row>
    <row r="87" spans="1:5" ht="19.5" customHeight="1" x14ac:dyDescent="0.2">
      <c r="A87" s="73" t="s">
        <v>119</v>
      </c>
      <c r="B87" s="207" t="s">
        <v>307</v>
      </c>
      <c r="C87" s="117">
        <v>1864.72</v>
      </c>
      <c r="D87" s="119">
        <v>44580</v>
      </c>
      <c r="E87" s="60"/>
    </row>
    <row r="88" spans="1:5" ht="19.5" customHeight="1" x14ac:dyDescent="0.2">
      <c r="A88" s="73" t="s">
        <v>111</v>
      </c>
      <c r="B88" s="207" t="s">
        <v>112</v>
      </c>
      <c r="C88" s="117">
        <v>1815</v>
      </c>
      <c r="D88" s="119">
        <v>44581</v>
      </c>
      <c r="E88" s="60"/>
    </row>
    <row r="89" spans="1:5" ht="19.5" customHeight="1" x14ac:dyDescent="0.2">
      <c r="A89" s="73" t="s">
        <v>308</v>
      </c>
      <c r="B89" s="207" t="s">
        <v>309</v>
      </c>
      <c r="C89" s="117">
        <v>1785</v>
      </c>
      <c r="D89" s="119">
        <v>44580</v>
      </c>
      <c r="E89" s="60"/>
    </row>
    <row r="90" spans="1:5" ht="19.5" customHeight="1" x14ac:dyDescent="0.2">
      <c r="A90" s="73" t="s">
        <v>310</v>
      </c>
      <c r="B90" s="207" t="s">
        <v>311</v>
      </c>
      <c r="C90" s="117">
        <v>1784.41</v>
      </c>
      <c r="D90" s="119">
        <v>44567</v>
      </c>
      <c r="E90" s="60"/>
    </row>
    <row r="91" spans="1:5" ht="19.5" customHeight="1" x14ac:dyDescent="0.2">
      <c r="A91" s="73" t="s">
        <v>160</v>
      </c>
      <c r="B91" s="207" t="s">
        <v>312</v>
      </c>
      <c r="C91" s="117">
        <v>1763.14</v>
      </c>
      <c r="D91" s="119">
        <v>44587</v>
      </c>
      <c r="E91" s="60"/>
    </row>
    <row r="92" spans="1:5" ht="19.5" customHeight="1" x14ac:dyDescent="0.2">
      <c r="A92" s="73" t="s">
        <v>313</v>
      </c>
      <c r="B92" s="207" t="s">
        <v>314</v>
      </c>
      <c r="C92" s="117">
        <v>1745</v>
      </c>
      <c r="D92" s="119">
        <v>44587</v>
      </c>
      <c r="E92" s="60"/>
    </row>
    <row r="93" spans="1:5" ht="19.5" customHeight="1" x14ac:dyDescent="0.2">
      <c r="A93" s="73" t="s">
        <v>182</v>
      </c>
      <c r="B93" s="207" t="s">
        <v>315</v>
      </c>
      <c r="C93" s="117">
        <v>1743.74</v>
      </c>
      <c r="D93" s="119">
        <v>44580</v>
      </c>
      <c r="E93" s="60"/>
    </row>
    <row r="94" spans="1:5" ht="19.5" customHeight="1" x14ac:dyDescent="0.2">
      <c r="A94" s="73" t="s">
        <v>103</v>
      </c>
      <c r="B94" s="207" t="s">
        <v>104</v>
      </c>
      <c r="C94" s="117">
        <v>1712</v>
      </c>
      <c r="D94" s="119">
        <v>44580</v>
      </c>
      <c r="E94" s="60"/>
    </row>
    <row r="95" spans="1:5" ht="19.5" customHeight="1" x14ac:dyDescent="0.2">
      <c r="A95" s="73" t="s">
        <v>126</v>
      </c>
      <c r="B95" s="207" t="s">
        <v>115</v>
      </c>
      <c r="C95" s="117">
        <v>1677.54</v>
      </c>
      <c r="D95" s="119">
        <v>44566</v>
      </c>
      <c r="E95" s="60"/>
    </row>
    <row r="96" spans="1:5" ht="19.5" customHeight="1" x14ac:dyDescent="0.2">
      <c r="A96" s="73" t="s">
        <v>170</v>
      </c>
      <c r="B96" s="207" t="s">
        <v>316</v>
      </c>
      <c r="C96" s="117">
        <v>1650</v>
      </c>
      <c r="D96" s="119">
        <v>44567</v>
      </c>
      <c r="E96" s="60"/>
    </row>
    <row r="97" spans="1:5" ht="19.5" customHeight="1" x14ac:dyDescent="0.2">
      <c r="A97" s="73" t="s">
        <v>170</v>
      </c>
      <c r="B97" s="207" t="s">
        <v>171</v>
      </c>
      <c r="C97" s="117">
        <v>1650</v>
      </c>
      <c r="D97" s="119">
        <v>44580</v>
      </c>
      <c r="E97" s="60"/>
    </row>
    <row r="98" spans="1:5" ht="19.5" customHeight="1" x14ac:dyDescent="0.2">
      <c r="A98" s="73" t="s">
        <v>258</v>
      </c>
      <c r="B98" s="207" t="s">
        <v>317</v>
      </c>
      <c r="C98" s="117">
        <v>1591</v>
      </c>
      <c r="D98" s="119">
        <v>44580</v>
      </c>
      <c r="E98" s="60"/>
    </row>
    <row r="99" spans="1:5" ht="19.5" customHeight="1" x14ac:dyDescent="0.2">
      <c r="A99" s="73" t="s">
        <v>318</v>
      </c>
      <c r="B99" s="207" t="s">
        <v>139</v>
      </c>
      <c r="C99" s="117">
        <v>1580</v>
      </c>
      <c r="D99" s="119">
        <v>44566</v>
      </c>
      <c r="E99" s="60"/>
    </row>
    <row r="100" spans="1:5" ht="19.5" customHeight="1" x14ac:dyDescent="0.2">
      <c r="A100" s="73" t="s">
        <v>200</v>
      </c>
      <c r="B100" s="207" t="s">
        <v>121</v>
      </c>
      <c r="C100" s="117">
        <v>1542.46</v>
      </c>
      <c r="D100" s="119">
        <v>44574</v>
      </c>
      <c r="E100" s="60"/>
    </row>
    <row r="101" spans="1:5" ht="19.5" customHeight="1" x14ac:dyDescent="0.2">
      <c r="A101" s="73" t="s">
        <v>319</v>
      </c>
      <c r="B101" s="207" t="s">
        <v>320</v>
      </c>
      <c r="C101" s="117">
        <v>1541.79</v>
      </c>
      <c r="D101" s="119">
        <v>44587</v>
      </c>
      <c r="E101" s="60"/>
    </row>
    <row r="102" spans="1:5" ht="19.5" customHeight="1" x14ac:dyDescent="0.2">
      <c r="A102" s="73" t="s">
        <v>124</v>
      </c>
      <c r="B102" s="207" t="s">
        <v>123</v>
      </c>
      <c r="C102" s="117">
        <v>1523.05</v>
      </c>
      <c r="D102" s="119">
        <v>44574</v>
      </c>
      <c r="E102" s="60"/>
    </row>
    <row r="103" spans="1:5" ht="19.5" customHeight="1" x14ac:dyDescent="0.2">
      <c r="A103" s="73" t="s">
        <v>321</v>
      </c>
      <c r="B103" s="207" t="s">
        <v>106</v>
      </c>
      <c r="C103" s="117">
        <v>1520</v>
      </c>
      <c r="D103" s="119">
        <v>44567</v>
      </c>
      <c r="E103" s="60"/>
    </row>
    <row r="104" spans="1:5" ht="19.5" customHeight="1" x14ac:dyDescent="0.2">
      <c r="A104" s="73" t="s">
        <v>182</v>
      </c>
      <c r="B104" s="207" t="s">
        <v>322</v>
      </c>
      <c r="C104" s="117">
        <v>1518.43</v>
      </c>
      <c r="D104" s="119">
        <v>44566</v>
      </c>
      <c r="E104" s="60"/>
    </row>
    <row r="105" spans="1:5" ht="19.5" customHeight="1" x14ac:dyDescent="0.2">
      <c r="A105" s="73" t="s">
        <v>192</v>
      </c>
      <c r="B105" s="207" t="s">
        <v>108</v>
      </c>
      <c r="C105" s="117">
        <v>1473.29</v>
      </c>
      <c r="D105" s="119">
        <v>44580</v>
      </c>
      <c r="E105" s="60"/>
    </row>
    <row r="106" spans="1:5" ht="19.5" customHeight="1" x14ac:dyDescent="0.2">
      <c r="A106" s="73" t="s">
        <v>323</v>
      </c>
      <c r="B106" s="207" t="s">
        <v>123</v>
      </c>
      <c r="C106" s="117">
        <v>1451.33</v>
      </c>
      <c r="D106" s="119">
        <v>44580</v>
      </c>
      <c r="E106" s="60"/>
    </row>
    <row r="107" spans="1:5" ht="19.5" customHeight="1" x14ac:dyDescent="0.2">
      <c r="A107" s="73" t="s">
        <v>324</v>
      </c>
      <c r="B107" s="207" t="s">
        <v>188</v>
      </c>
      <c r="C107" s="117">
        <v>1412</v>
      </c>
      <c r="D107" s="119">
        <v>44582</v>
      </c>
      <c r="E107" s="60"/>
    </row>
    <row r="108" spans="1:5" ht="19.5" customHeight="1" x14ac:dyDescent="0.2">
      <c r="A108" s="73" t="s">
        <v>325</v>
      </c>
      <c r="B108" s="207" t="s">
        <v>143</v>
      </c>
      <c r="C108" s="117">
        <v>1368</v>
      </c>
      <c r="D108" s="119">
        <v>44582</v>
      </c>
      <c r="E108" s="60"/>
    </row>
    <row r="109" spans="1:5" ht="19.5" customHeight="1" x14ac:dyDescent="0.2">
      <c r="A109" s="73" t="s">
        <v>265</v>
      </c>
      <c r="B109" s="207" t="s">
        <v>266</v>
      </c>
      <c r="C109" s="117">
        <v>1300</v>
      </c>
      <c r="D109" s="119">
        <v>44581</v>
      </c>
      <c r="E109" s="60"/>
    </row>
    <row r="110" spans="1:5" ht="19.5" customHeight="1" x14ac:dyDescent="0.2">
      <c r="A110" s="73" t="s">
        <v>326</v>
      </c>
      <c r="B110" s="207" t="s">
        <v>106</v>
      </c>
      <c r="C110" s="117">
        <v>1275</v>
      </c>
      <c r="D110" s="119">
        <v>44582</v>
      </c>
      <c r="E110" s="60"/>
    </row>
    <row r="111" spans="1:5" ht="19.5" customHeight="1" x14ac:dyDescent="0.2">
      <c r="A111" s="73" t="s">
        <v>327</v>
      </c>
      <c r="B111" s="207" t="s">
        <v>328</v>
      </c>
      <c r="C111" s="117">
        <v>1259.53</v>
      </c>
      <c r="D111" s="119">
        <v>44587</v>
      </c>
      <c r="E111" s="60"/>
    </row>
    <row r="112" spans="1:5" ht="19.5" customHeight="1" x14ac:dyDescent="0.2">
      <c r="A112" s="73" t="s">
        <v>329</v>
      </c>
      <c r="B112" s="207" t="s">
        <v>330</v>
      </c>
      <c r="C112" s="117">
        <v>1250</v>
      </c>
      <c r="D112" s="119">
        <v>44566</v>
      </c>
      <c r="E112" s="60"/>
    </row>
    <row r="113" spans="1:5" ht="19.5" customHeight="1" x14ac:dyDescent="0.2">
      <c r="A113" s="73" t="s">
        <v>331</v>
      </c>
      <c r="B113" s="207" t="s">
        <v>332</v>
      </c>
      <c r="C113" s="117">
        <v>1180</v>
      </c>
      <c r="D113" s="119">
        <v>44574</v>
      </c>
      <c r="E113" s="60"/>
    </row>
    <row r="114" spans="1:5" ht="19.5" customHeight="1" x14ac:dyDescent="0.2">
      <c r="A114" s="73" t="s">
        <v>333</v>
      </c>
      <c r="B114" s="207" t="s">
        <v>108</v>
      </c>
      <c r="C114" s="117">
        <v>1150</v>
      </c>
      <c r="D114" s="119">
        <v>44572</v>
      </c>
      <c r="E114" s="60"/>
    </row>
    <row r="115" spans="1:5" ht="19.5" customHeight="1" x14ac:dyDescent="0.2">
      <c r="A115" s="73" t="s">
        <v>333</v>
      </c>
      <c r="B115" s="207" t="s">
        <v>108</v>
      </c>
      <c r="C115" s="117">
        <v>1150</v>
      </c>
      <c r="D115" s="119">
        <v>44580</v>
      </c>
      <c r="E115" s="60"/>
    </row>
    <row r="116" spans="1:5" ht="19.5" customHeight="1" x14ac:dyDescent="0.2">
      <c r="A116" s="73" t="s">
        <v>334</v>
      </c>
      <c r="B116" s="207" t="s">
        <v>335</v>
      </c>
      <c r="C116" s="117">
        <v>1149.26</v>
      </c>
      <c r="D116" s="119">
        <v>44581</v>
      </c>
      <c r="E116" s="60"/>
    </row>
    <row r="117" spans="1:5" ht="19.5" customHeight="1" x14ac:dyDescent="0.2">
      <c r="A117" s="73" t="s">
        <v>196</v>
      </c>
      <c r="B117" s="207" t="s">
        <v>336</v>
      </c>
      <c r="C117" s="117">
        <v>1143.03</v>
      </c>
      <c r="D117" s="119">
        <v>44580</v>
      </c>
      <c r="E117" s="60"/>
    </row>
    <row r="118" spans="1:5" ht="19.5" customHeight="1" x14ac:dyDescent="0.2">
      <c r="A118" s="73" t="s">
        <v>295</v>
      </c>
      <c r="B118" s="207" t="s">
        <v>113</v>
      </c>
      <c r="C118" s="117">
        <v>1141.0999999999999</v>
      </c>
      <c r="D118" s="119">
        <v>44580</v>
      </c>
      <c r="E118" s="60"/>
    </row>
    <row r="119" spans="1:5" ht="19.5" customHeight="1" x14ac:dyDescent="0.2">
      <c r="A119" s="73" t="s">
        <v>337</v>
      </c>
      <c r="B119" s="207" t="s">
        <v>186</v>
      </c>
      <c r="C119" s="117">
        <v>1140</v>
      </c>
      <c r="D119" s="119">
        <v>44574</v>
      </c>
      <c r="E119" s="60"/>
    </row>
    <row r="120" spans="1:5" ht="19.5" customHeight="1" x14ac:dyDescent="0.2">
      <c r="A120" s="73" t="s">
        <v>223</v>
      </c>
      <c r="B120" s="207" t="s">
        <v>106</v>
      </c>
      <c r="C120" s="117">
        <v>1137.8</v>
      </c>
      <c r="D120" s="119">
        <v>44587</v>
      </c>
      <c r="E120" s="60"/>
    </row>
    <row r="121" spans="1:5" ht="19.5" customHeight="1" x14ac:dyDescent="0.2">
      <c r="A121" s="73" t="s">
        <v>274</v>
      </c>
      <c r="B121" s="207" t="s">
        <v>275</v>
      </c>
      <c r="C121" s="117">
        <v>1125</v>
      </c>
      <c r="D121" s="119">
        <v>44581</v>
      </c>
      <c r="E121" s="60"/>
    </row>
    <row r="122" spans="1:5" ht="19.5" customHeight="1" x14ac:dyDescent="0.2">
      <c r="A122" s="73" t="s">
        <v>338</v>
      </c>
      <c r="B122" s="207" t="s">
        <v>134</v>
      </c>
      <c r="C122" s="117">
        <v>1120.08</v>
      </c>
      <c r="D122" s="119">
        <v>44574</v>
      </c>
      <c r="E122" s="60"/>
    </row>
    <row r="123" spans="1:5" ht="19.5" customHeight="1" x14ac:dyDescent="0.2">
      <c r="A123" s="73" t="s">
        <v>130</v>
      </c>
      <c r="B123" s="207" t="s">
        <v>131</v>
      </c>
      <c r="C123" s="117">
        <v>1112.93</v>
      </c>
      <c r="D123" s="119">
        <v>44566</v>
      </c>
      <c r="E123" s="60"/>
    </row>
    <row r="124" spans="1:5" ht="19.5" customHeight="1" x14ac:dyDescent="0.2">
      <c r="A124" s="73" t="s">
        <v>153</v>
      </c>
      <c r="B124" s="207" t="s">
        <v>339</v>
      </c>
      <c r="C124" s="117">
        <v>1089</v>
      </c>
      <c r="D124" s="119">
        <v>44572</v>
      </c>
      <c r="E124" s="60"/>
    </row>
    <row r="125" spans="1:5" ht="19.5" customHeight="1" x14ac:dyDescent="0.2">
      <c r="A125" s="73" t="s">
        <v>203</v>
      </c>
      <c r="B125" s="207" t="s">
        <v>123</v>
      </c>
      <c r="C125" s="117">
        <v>1079</v>
      </c>
      <c r="D125" s="119">
        <v>44572</v>
      </c>
      <c r="E125" s="60"/>
    </row>
    <row r="126" spans="1:5" ht="19.5" customHeight="1" x14ac:dyDescent="0.2">
      <c r="A126" s="73" t="s">
        <v>161</v>
      </c>
      <c r="B126" s="207" t="s">
        <v>340</v>
      </c>
      <c r="C126" s="117">
        <v>1040.04</v>
      </c>
      <c r="D126" s="119">
        <v>44574</v>
      </c>
      <c r="E126" s="60"/>
    </row>
    <row r="127" spans="1:5" ht="19.5" customHeight="1" x14ac:dyDescent="0.2">
      <c r="A127" s="73" t="s">
        <v>122</v>
      </c>
      <c r="B127" s="207" t="s">
        <v>118</v>
      </c>
      <c r="C127" s="117">
        <v>1026.96</v>
      </c>
      <c r="D127" s="119">
        <v>44567</v>
      </c>
      <c r="E127" s="60"/>
    </row>
    <row r="128" spans="1:5" ht="19.5" customHeight="1" x14ac:dyDescent="0.2">
      <c r="A128" s="73" t="s">
        <v>125</v>
      </c>
      <c r="B128" s="207" t="s">
        <v>117</v>
      </c>
      <c r="C128" s="117">
        <v>1003.82</v>
      </c>
      <c r="D128" s="119">
        <v>44575</v>
      </c>
      <c r="E128" s="60"/>
    </row>
    <row r="129" spans="1:5" ht="19.5" customHeight="1" x14ac:dyDescent="0.2">
      <c r="A129" s="73" t="s">
        <v>341</v>
      </c>
      <c r="B129" s="207" t="s">
        <v>342</v>
      </c>
      <c r="C129" s="117">
        <v>1000.35</v>
      </c>
      <c r="D129" s="119">
        <v>44566</v>
      </c>
      <c r="E129" s="60"/>
    </row>
    <row r="130" spans="1:5" ht="19.5" customHeight="1" x14ac:dyDescent="0.2">
      <c r="A130" s="73" t="s">
        <v>343</v>
      </c>
      <c r="B130" s="207" t="s">
        <v>344</v>
      </c>
      <c r="C130" s="117">
        <v>989.09</v>
      </c>
      <c r="D130" s="119">
        <v>44572</v>
      </c>
      <c r="E130" s="60"/>
    </row>
    <row r="131" spans="1:5" ht="19.5" customHeight="1" x14ac:dyDescent="0.2">
      <c r="A131" s="73" t="s">
        <v>345</v>
      </c>
      <c r="B131" s="207" t="s">
        <v>346</v>
      </c>
      <c r="C131" s="117">
        <v>980</v>
      </c>
      <c r="D131" s="119">
        <v>44574</v>
      </c>
      <c r="E131" s="60"/>
    </row>
    <row r="132" spans="1:5" ht="19.5" customHeight="1" x14ac:dyDescent="0.2">
      <c r="A132" s="73" t="s">
        <v>111</v>
      </c>
      <c r="B132" s="207" t="s">
        <v>189</v>
      </c>
      <c r="C132" s="117">
        <v>969.33</v>
      </c>
      <c r="D132" s="119">
        <v>44575</v>
      </c>
      <c r="E132" s="60"/>
    </row>
    <row r="133" spans="1:5" ht="19.5" customHeight="1" x14ac:dyDescent="0.2">
      <c r="A133" s="73" t="s">
        <v>347</v>
      </c>
      <c r="B133" s="207" t="s">
        <v>113</v>
      </c>
      <c r="C133" s="117">
        <v>952</v>
      </c>
      <c r="D133" s="119">
        <v>44587</v>
      </c>
      <c r="E133" s="60"/>
    </row>
    <row r="134" spans="1:5" ht="19.5" customHeight="1" x14ac:dyDescent="0.2">
      <c r="A134" s="73" t="s">
        <v>348</v>
      </c>
      <c r="B134" s="207" t="s">
        <v>349</v>
      </c>
      <c r="C134" s="117">
        <v>931.63</v>
      </c>
      <c r="D134" s="119">
        <v>44580</v>
      </c>
      <c r="E134" s="60"/>
    </row>
    <row r="135" spans="1:5" ht="19.5" customHeight="1" x14ac:dyDescent="0.2">
      <c r="A135" s="73" t="s">
        <v>130</v>
      </c>
      <c r="B135" s="207" t="s">
        <v>131</v>
      </c>
      <c r="C135" s="117">
        <v>927.2</v>
      </c>
      <c r="D135" s="119">
        <v>44587</v>
      </c>
      <c r="E135" s="60"/>
    </row>
    <row r="136" spans="1:5" ht="19.5" customHeight="1" x14ac:dyDescent="0.2">
      <c r="A136" s="73" t="s">
        <v>350</v>
      </c>
      <c r="B136" s="207" t="s">
        <v>351</v>
      </c>
      <c r="C136" s="117">
        <v>895</v>
      </c>
      <c r="D136" s="119">
        <v>44572</v>
      </c>
      <c r="E136" s="60"/>
    </row>
    <row r="137" spans="1:5" ht="19.5" customHeight="1" x14ac:dyDescent="0.2">
      <c r="A137" s="73" t="s">
        <v>352</v>
      </c>
      <c r="B137" s="207" t="s">
        <v>353</v>
      </c>
      <c r="C137" s="117">
        <v>855</v>
      </c>
      <c r="D137" s="119">
        <v>44572</v>
      </c>
      <c r="E137" s="60"/>
    </row>
    <row r="138" spans="1:5" ht="19.5" customHeight="1" x14ac:dyDescent="0.2">
      <c r="A138" s="73" t="s">
        <v>164</v>
      </c>
      <c r="B138" s="207" t="s">
        <v>118</v>
      </c>
      <c r="C138" s="117">
        <v>803.78</v>
      </c>
      <c r="D138" s="119">
        <v>44587</v>
      </c>
      <c r="E138" s="60"/>
    </row>
    <row r="139" spans="1:5" ht="19.5" customHeight="1" x14ac:dyDescent="0.2">
      <c r="A139" s="73" t="s">
        <v>194</v>
      </c>
      <c r="B139" s="207" t="s">
        <v>195</v>
      </c>
      <c r="C139" s="117">
        <v>802.61</v>
      </c>
      <c r="D139" s="119">
        <v>44566</v>
      </c>
      <c r="E139" s="60"/>
    </row>
    <row r="140" spans="1:5" ht="19.5" customHeight="1" x14ac:dyDescent="0.2">
      <c r="A140" s="73" t="s">
        <v>194</v>
      </c>
      <c r="B140" s="207" t="s">
        <v>354</v>
      </c>
      <c r="C140" s="117">
        <v>802.61</v>
      </c>
      <c r="D140" s="119">
        <v>44587</v>
      </c>
      <c r="E140" s="60"/>
    </row>
    <row r="141" spans="1:5" ht="19.5" customHeight="1" x14ac:dyDescent="0.2">
      <c r="A141" s="73" t="s">
        <v>155</v>
      </c>
      <c r="B141" s="207" t="s">
        <v>106</v>
      </c>
      <c r="C141" s="117">
        <v>795.85</v>
      </c>
      <c r="D141" s="119">
        <v>44580</v>
      </c>
      <c r="E141" s="60"/>
    </row>
    <row r="142" spans="1:5" ht="19.5" customHeight="1" x14ac:dyDescent="0.2">
      <c r="A142" s="73" t="s">
        <v>126</v>
      </c>
      <c r="B142" s="207" t="s">
        <v>115</v>
      </c>
      <c r="C142" s="117">
        <v>788.33</v>
      </c>
      <c r="D142" s="119">
        <v>44580</v>
      </c>
      <c r="E142" s="60"/>
    </row>
    <row r="143" spans="1:5" ht="19.5" customHeight="1" x14ac:dyDescent="0.2">
      <c r="A143" s="73" t="s">
        <v>355</v>
      </c>
      <c r="B143" s="207" t="s">
        <v>139</v>
      </c>
      <c r="C143" s="117">
        <v>770.15</v>
      </c>
      <c r="D143" s="119">
        <v>44582</v>
      </c>
      <c r="E143" s="60"/>
    </row>
    <row r="144" spans="1:5" ht="19.5" customHeight="1" x14ac:dyDescent="0.2">
      <c r="A144" s="73" t="s">
        <v>174</v>
      </c>
      <c r="B144" s="207" t="s">
        <v>118</v>
      </c>
      <c r="C144" s="117">
        <v>765.61</v>
      </c>
      <c r="D144" s="119">
        <v>44566</v>
      </c>
      <c r="E144" s="60"/>
    </row>
    <row r="145" spans="1:5" ht="19.5" customHeight="1" x14ac:dyDescent="0.2">
      <c r="A145" s="73" t="s">
        <v>201</v>
      </c>
      <c r="B145" s="207" t="s">
        <v>202</v>
      </c>
      <c r="C145" s="117">
        <v>755.67</v>
      </c>
      <c r="D145" s="119">
        <v>44572</v>
      </c>
      <c r="E145" s="60"/>
    </row>
    <row r="146" spans="1:5" ht="19.5" customHeight="1" x14ac:dyDescent="0.2">
      <c r="A146" s="73" t="s">
        <v>110</v>
      </c>
      <c r="B146" s="207" t="s">
        <v>356</v>
      </c>
      <c r="C146" s="117">
        <v>750.74</v>
      </c>
      <c r="D146" s="119">
        <v>44580</v>
      </c>
      <c r="E146" s="60"/>
    </row>
    <row r="147" spans="1:5" ht="19.5" customHeight="1" x14ac:dyDescent="0.2">
      <c r="A147" s="73" t="s">
        <v>357</v>
      </c>
      <c r="B147" s="207" t="s">
        <v>136</v>
      </c>
      <c r="C147" s="117">
        <v>750</v>
      </c>
      <c r="D147" s="119">
        <v>44567</v>
      </c>
      <c r="E147" s="60"/>
    </row>
    <row r="148" spans="1:5" ht="19.5" customHeight="1" x14ac:dyDescent="0.2">
      <c r="A148" s="73" t="s">
        <v>358</v>
      </c>
      <c r="B148" s="207" t="s">
        <v>359</v>
      </c>
      <c r="C148" s="117">
        <v>750</v>
      </c>
      <c r="D148" s="119">
        <v>44574</v>
      </c>
      <c r="E148" s="60"/>
    </row>
    <row r="149" spans="1:5" ht="19.5" customHeight="1" x14ac:dyDescent="0.2">
      <c r="A149" s="73" t="s">
        <v>360</v>
      </c>
      <c r="B149" s="207" t="s">
        <v>118</v>
      </c>
      <c r="C149" s="117">
        <v>701.36</v>
      </c>
      <c r="D149" s="119">
        <v>44567</v>
      </c>
      <c r="E149" s="60"/>
    </row>
    <row r="150" spans="1:5" ht="19.5" customHeight="1" x14ac:dyDescent="0.2">
      <c r="A150" s="73" t="s">
        <v>361</v>
      </c>
      <c r="B150" s="207" t="s">
        <v>114</v>
      </c>
      <c r="C150" s="117">
        <v>678</v>
      </c>
      <c r="D150" s="119">
        <v>44582</v>
      </c>
      <c r="E150" s="60"/>
    </row>
    <row r="151" spans="1:5" ht="19.5" customHeight="1" x14ac:dyDescent="0.2">
      <c r="A151" s="73" t="s">
        <v>103</v>
      </c>
      <c r="B151" s="207" t="s">
        <v>104</v>
      </c>
      <c r="C151" s="117">
        <v>677.66</v>
      </c>
      <c r="D151" s="119">
        <v>44566</v>
      </c>
      <c r="E151" s="60"/>
    </row>
    <row r="152" spans="1:5" ht="19.5" customHeight="1" x14ac:dyDescent="0.2">
      <c r="A152" s="73" t="s">
        <v>362</v>
      </c>
      <c r="B152" s="207" t="s">
        <v>191</v>
      </c>
      <c r="C152" s="117">
        <v>650</v>
      </c>
      <c r="D152" s="119">
        <v>44566</v>
      </c>
      <c r="E152" s="60"/>
    </row>
    <row r="153" spans="1:5" ht="19.5" customHeight="1" x14ac:dyDescent="0.2">
      <c r="A153" s="73" t="s">
        <v>363</v>
      </c>
      <c r="B153" s="207" t="s">
        <v>106</v>
      </c>
      <c r="C153" s="117">
        <v>642.27</v>
      </c>
      <c r="D153" s="119">
        <v>44582</v>
      </c>
      <c r="E153" s="60"/>
    </row>
    <row r="154" spans="1:5" ht="19.5" customHeight="1" x14ac:dyDescent="0.2">
      <c r="A154" s="73" t="s">
        <v>364</v>
      </c>
      <c r="B154" s="207" t="s">
        <v>365</v>
      </c>
      <c r="C154" s="117">
        <v>629.27</v>
      </c>
      <c r="D154" s="119">
        <v>44574</v>
      </c>
      <c r="E154" s="60"/>
    </row>
    <row r="155" spans="1:5" ht="19.5" customHeight="1" x14ac:dyDescent="0.2">
      <c r="A155" s="73" t="s">
        <v>169</v>
      </c>
      <c r="B155" s="207" t="s">
        <v>106</v>
      </c>
      <c r="C155" s="117">
        <v>629</v>
      </c>
      <c r="D155" s="119">
        <v>44587</v>
      </c>
      <c r="E155" s="60"/>
    </row>
    <row r="156" spans="1:5" ht="19.5" customHeight="1" x14ac:dyDescent="0.2">
      <c r="A156" s="73" t="s">
        <v>211</v>
      </c>
      <c r="B156" s="207" t="s">
        <v>106</v>
      </c>
      <c r="C156" s="117">
        <v>609</v>
      </c>
      <c r="D156" s="119">
        <v>44572</v>
      </c>
      <c r="E156" s="60"/>
    </row>
    <row r="157" spans="1:5" ht="19.5" customHeight="1" x14ac:dyDescent="0.2">
      <c r="A157" s="73" t="s">
        <v>125</v>
      </c>
      <c r="B157" s="207" t="s">
        <v>198</v>
      </c>
      <c r="C157" s="117">
        <v>603.34</v>
      </c>
      <c r="D157" s="119">
        <v>44581</v>
      </c>
      <c r="E157" s="60"/>
    </row>
    <row r="158" spans="1:5" ht="19.5" customHeight="1" x14ac:dyDescent="0.2">
      <c r="A158" s="73" t="s">
        <v>326</v>
      </c>
      <c r="B158" s="207" t="s">
        <v>123</v>
      </c>
      <c r="C158" s="117">
        <v>600</v>
      </c>
      <c r="D158" s="119">
        <v>44587</v>
      </c>
      <c r="E158" s="60"/>
    </row>
    <row r="159" spans="1:5" ht="19.5" customHeight="1" x14ac:dyDescent="0.2">
      <c r="A159" s="73" t="s">
        <v>352</v>
      </c>
      <c r="B159" s="207" t="s">
        <v>108</v>
      </c>
      <c r="C159" s="117">
        <v>570</v>
      </c>
      <c r="D159" s="119">
        <v>44580</v>
      </c>
      <c r="E159" s="60"/>
    </row>
    <row r="160" spans="1:5" ht="19.5" customHeight="1" x14ac:dyDescent="0.2">
      <c r="A160" s="73" t="s">
        <v>133</v>
      </c>
      <c r="B160" s="207" t="s">
        <v>366</v>
      </c>
      <c r="C160" s="117">
        <v>562.24</v>
      </c>
      <c r="D160" s="119">
        <v>44574</v>
      </c>
      <c r="E160" s="60"/>
    </row>
    <row r="161" spans="1:5" ht="19.5" customHeight="1" x14ac:dyDescent="0.2">
      <c r="A161" s="73" t="s">
        <v>125</v>
      </c>
      <c r="B161" s="207" t="s">
        <v>117</v>
      </c>
      <c r="C161" s="117">
        <v>555.58000000000004</v>
      </c>
      <c r="D161" s="119">
        <v>44575</v>
      </c>
      <c r="E161" s="60"/>
    </row>
    <row r="162" spans="1:5" ht="19.5" customHeight="1" x14ac:dyDescent="0.2">
      <c r="A162" s="73" t="s">
        <v>125</v>
      </c>
      <c r="B162" s="207" t="s">
        <v>199</v>
      </c>
      <c r="C162" s="117">
        <v>524.87</v>
      </c>
      <c r="D162" s="119">
        <v>44575</v>
      </c>
      <c r="E162" s="60"/>
    </row>
    <row r="163" spans="1:5" ht="19.5" customHeight="1" x14ac:dyDescent="0.2">
      <c r="A163" s="73" t="s">
        <v>125</v>
      </c>
      <c r="B163" s="207" t="s">
        <v>198</v>
      </c>
      <c r="C163" s="117">
        <v>517.66999999999996</v>
      </c>
      <c r="D163" s="119">
        <v>44587</v>
      </c>
      <c r="E163" s="60"/>
    </row>
    <row r="164" spans="1:5" ht="19.5" customHeight="1" x14ac:dyDescent="0.2">
      <c r="A164" s="73" t="s">
        <v>367</v>
      </c>
      <c r="B164" s="207" t="s">
        <v>158</v>
      </c>
      <c r="C164" s="117">
        <v>506</v>
      </c>
      <c r="D164" s="119">
        <v>44587</v>
      </c>
      <c r="E164" s="60"/>
    </row>
    <row r="165" spans="1:5" ht="19.5" customHeight="1" x14ac:dyDescent="0.2">
      <c r="A165" s="73" t="s">
        <v>368</v>
      </c>
      <c r="B165" s="207" t="s">
        <v>369</v>
      </c>
      <c r="C165" s="117">
        <v>500</v>
      </c>
      <c r="D165" s="119">
        <v>44587</v>
      </c>
      <c r="E165" s="60"/>
    </row>
    <row r="166" spans="1:5" ht="19.5" customHeight="1" x14ac:dyDescent="0.2">
      <c r="A166" s="73" t="s">
        <v>370</v>
      </c>
      <c r="B166" s="207" t="s">
        <v>371</v>
      </c>
      <c r="C166" s="117">
        <v>499.18</v>
      </c>
      <c r="D166" s="119">
        <v>44582</v>
      </c>
      <c r="E166" s="60"/>
    </row>
    <row r="167" spans="1:5" ht="19.5" customHeight="1" x14ac:dyDescent="0.2">
      <c r="A167" s="73" t="s">
        <v>372</v>
      </c>
      <c r="B167" s="207" t="s">
        <v>373</v>
      </c>
      <c r="C167" s="117">
        <v>495</v>
      </c>
      <c r="D167" s="119">
        <v>44566</v>
      </c>
      <c r="E167" s="60"/>
    </row>
    <row r="168" spans="1:5" ht="19.5" customHeight="1" x14ac:dyDescent="0.2">
      <c r="A168" s="73" t="s">
        <v>374</v>
      </c>
      <c r="B168" s="207" t="s">
        <v>375</v>
      </c>
      <c r="C168" s="117">
        <v>494</v>
      </c>
      <c r="D168" s="119">
        <v>44580</v>
      </c>
      <c r="E168" s="60"/>
    </row>
    <row r="169" spans="1:5" ht="19.5" customHeight="1" x14ac:dyDescent="0.2">
      <c r="A169" s="73" t="s">
        <v>187</v>
      </c>
      <c r="B169" s="207" t="s">
        <v>188</v>
      </c>
      <c r="C169" s="117">
        <v>485</v>
      </c>
      <c r="D169" s="119">
        <v>44574</v>
      </c>
      <c r="E169" s="60"/>
    </row>
    <row r="170" spans="1:5" ht="19.5" customHeight="1" x14ac:dyDescent="0.2">
      <c r="A170" s="73" t="s">
        <v>212</v>
      </c>
      <c r="B170" s="207" t="s">
        <v>127</v>
      </c>
      <c r="C170" s="117">
        <v>477.74</v>
      </c>
      <c r="D170" s="119">
        <v>44566</v>
      </c>
      <c r="E170" s="60"/>
    </row>
    <row r="171" spans="1:5" ht="19.5" customHeight="1" x14ac:dyDescent="0.2">
      <c r="A171" s="73" t="s">
        <v>310</v>
      </c>
      <c r="B171" s="207" t="s">
        <v>376</v>
      </c>
      <c r="C171" s="117">
        <v>475.04</v>
      </c>
      <c r="D171" s="119">
        <v>44568</v>
      </c>
      <c r="E171" s="60"/>
    </row>
    <row r="172" spans="1:5" ht="19.5" customHeight="1" x14ac:dyDescent="0.2">
      <c r="A172" s="73" t="s">
        <v>377</v>
      </c>
      <c r="B172" s="207" t="s">
        <v>106</v>
      </c>
      <c r="C172" s="117">
        <v>456.48</v>
      </c>
      <c r="D172" s="119">
        <v>44587</v>
      </c>
      <c r="E172" s="60"/>
    </row>
    <row r="173" spans="1:5" ht="19.5" customHeight="1" x14ac:dyDescent="0.2">
      <c r="A173" s="73" t="s">
        <v>378</v>
      </c>
      <c r="B173" s="207" t="s">
        <v>490</v>
      </c>
      <c r="C173" s="117">
        <v>410.07</v>
      </c>
      <c r="D173" s="119">
        <v>44572</v>
      </c>
      <c r="E173" s="60"/>
    </row>
    <row r="174" spans="1:5" ht="19.5" customHeight="1" x14ac:dyDescent="0.2">
      <c r="A174" s="73" t="s">
        <v>175</v>
      </c>
      <c r="B174" s="207" t="s">
        <v>379</v>
      </c>
      <c r="C174" s="117">
        <v>406.19</v>
      </c>
      <c r="D174" s="119">
        <v>44582</v>
      </c>
      <c r="E174" s="60"/>
    </row>
    <row r="175" spans="1:5" ht="19.5" customHeight="1" x14ac:dyDescent="0.2">
      <c r="A175" s="73" t="s">
        <v>380</v>
      </c>
      <c r="B175" s="207" t="s">
        <v>381</v>
      </c>
      <c r="C175" s="117">
        <v>400</v>
      </c>
      <c r="D175" s="119">
        <v>44580</v>
      </c>
      <c r="E175" s="60"/>
    </row>
    <row r="176" spans="1:5" ht="19.5" customHeight="1" x14ac:dyDescent="0.2">
      <c r="A176" s="73" t="s">
        <v>382</v>
      </c>
      <c r="B176" s="207" t="s">
        <v>383</v>
      </c>
      <c r="C176" s="117">
        <v>400</v>
      </c>
      <c r="D176" s="119">
        <v>44580</v>
      </c>
      <c r="E176" s="60"/>
    </row>
    <row r="177" spans="1:5" ht="19.5" customHeight="1" x14ac:dyDescent="0.2">
      <c r="A177" s="73" t="s">
        <v>384</v>
      </c>
      <c r="B177" s="207" t="s">
        <v>385</v>
      </c>
      <c r="C177" s="117">
        <v>389</v>
      </c>
      <c r="D177" s="119">
        <v>44572</v>
      </c>
      <c r="E177" s="60"/>
    </row>
    <row r="178" spans="1:5" ht="19.5" customHeight="1" x14ac:dyDescent="0.2">
      <c r="A178" s="73" t="s">
        <v>116</v>
      </c>
      <c r="B178" s="207" t="s">
        <v>117</v>
      </c>
      <c r="C178" s="117">
        <v>383.7</v>
      </c>
      <c r="D178" s="119">
        <v>44575</v>
      </c>
      <c r="E178" s="60"/>
    </row>
    <row r="179" spans="1:5" ht="19.5" customHeight="1" x14ac:dyDescent="0.2">
      <c r="A179" s="73" t="s">
        <v>116</v>
      </c>
      <c r="B179" s="207" t="s">
        <v>117</v>
      </c>
      <c r="C179" s="117">
        <v>379.7</v>
      </c>
      <c r="D179" s="119">
        <v>44575</v>
      </c>
      <c r="E179" s="60"/>
    </row>
    <row r="180" spans="1:5" ht="19.5" customHeight="1" x14ac:dyDescent="0.2">
      <c r="A180" s="73" t="s">
        <v>386</v>
      </c>
      <c r="B180" s="207" t="s">
        <v>106</v>
      </c>
      <c r="C180" s="117">
        <v>375</v>
      </c>
      <c r="D180" s="119">
        <v>44572</v>
      </c>
      <c r="E180" s="60"/>
    </row>
    <row r="181" spans="1:5" ht="19.5" customHeight="1" x14ac:dyDescent="0.2">
      <c r="A181" s="73" t="s">
        <v>325</v>
      </c>
      <c r="B181" s="207" t="s">
        <v>387</v>
      </c>
      <c r="C181" s="117">
        <v>371.32</v>
      </c>
      <c r="D181" s="119">
        <v>44572</v>
      </c>
      <c r="E181" s="60"/>
    </row>
    <row r="182" spans="1:5" ht="19.5" customHeight="1" x14ac:dyDescent="0.2">
      <c r="A182" s="73" t="s">
        <v>97</v>
      </c>
      <c r="B182" s="207" t="s">
        <v>118</v>
      </c>
      <c r="C182" s="117">
        <v>360</v>
      </c>
      <c r="D182" s="119">
        <v>44567</v>
      </c>
      <c r="E182" s="60"/>
    </row>
    <row r="183" spans="1:5" ht="19.5" customHeight="1" x14ac:dyDescent="0.2">
      <c r="A183" s="73" t="s">
        <v>208</v>
      </c>
      <c r="B183" s="207" t="s">
        <v>117</v>
      </c>
      <c r="C183" s="117">
        <v>358.16</v>
      </c>
      <c r="D183" s="119">
        <v>44575</v>
      </c>
      <c r="E183" s="60"/>
    </row>
    <row r="184" spans="1:5" ht="19.5" customHeight="1" x14ac:dyDescent="0.2">
      <c r="A184" s="73" t="s">
        <v>205</v>
      </c>
      <c r="B184" s="207" t="s">
        <v>206</v>
      </c>
      <c r="C184" s="117">
        <v>350</v>
      </c>
      <c r="D184" s="119">
        <v>44566</v>
      </c>
      <c r="E184" s="60"/>
    </row>
    <row r="185" spans="1:5" ht="19.5" customHeight="1" x14ac:dyDescent="0.2">
      <c r="A185" s="73" t="s">
        <v>388</v>
      </c>
      <c r="B185" s="207" t="s">
        <v>128</v>
      </c>
      <c r="C185" s="117">
        <v>343.31</v>
      </c>
      <c r="D185" s="119">
        <v>44574</v>
      </c>
      <c r="E185" s="60"/>
    </row>
    <row r="186" spans="1:5" ht="19.5" customHeight="1" x14ac:dyDescent="0.2">
      <c r="A186" s="73" t="s">
        <v>389</v>
      </c>
      <c r="B186" s="207" t="s">
        <v>390</v>
      </c>
      <c r="C186" s="117">
        <v>340</v>
      </c>
      <c r="D186" s="119">
        <v>44587</v>
      </c>
      <c r="E186" s="60"/>
    </row>
    <row r="187" spans="1:5" ht="19.5" customHeight="1" x14ac:dyDescent="0.2">
      <c r="A187" s="73" t="s">
        <v>157</v>
      </c>
      <c r="B187" s="207" t="s">
        <v>105</v>
      </c>
      <c r="C187" s="117">
        <v>333.62</v>
      </c>
      <c r="D187" s="119">
        <v>44574</v>
      </c>
      <c r="E187" s="60"/>
    </row>
    <row r="188" spans="1:5" ht="19.5" customHeight="1" x14ac:dyDescent="0.2">
      <c r="A188" s="73" t="s">
        <v>267</v>
      </c>
      <c r="B188" s="207" t="s">
        <v>106</v>
      </c>
      <c r="C188" s="117">
        <v>331.17</v>
      </c>
      <c r="D188" s="119">
        <v>44588</v>
      </c>
      <c r="E188" s="60"/>
    </row>
    <row r="189" spans="1:5" ht="19.5" customHeight="1" x14ac:dyDescent="0.2">
      <c r="A189" s="73" t="s">
        <v>391</v>
      </c>
      <c r="B189" s="207" t="s">
        <v>121</v>
      </c>
      <c r="C189" s="117">
        <v>327.42</v>
      </c>
      <c r="D189" s="119">
        <v>44572</v>
      </c>
      <c r="E189" s="60"/>
    </row>
    <row r="190" spans="1:5" ht="19.5" customHeight="1" x14ac:dyDescent="0.2">
      <c r="A190" s="73" t="s">
        <v>392</v>
      </c>
      <c r="B190" s="207" t="s">
        <v>178</v>
      </c>
      <c r="C190" s="117">
        <v>320</v>
      </c>
      <c r="D190" s="119">
        <v>44587</v>
      </c>
      <c r="E190" s="60"/>
    </row>
    <row r="191" spans="1:5" ht="19.5" customHeight="1" x14ac:dyDescent="0.2">
      <c r="A191" s="73" t="s">
        <v>393</v>
      </c>
      <c r="B191" s="207" t="s">
        <v>113</v>
      </c>
      <c r="C191" s="117">
        <v>318.76</v>
      </c>
      <c r="D191" s="119">
        <v>44567</v>
      </c>
      <c r="E191" s="60"/>
    </row>
    <row r="192" spans="1:5" ht="19.5" customHeight="1" x14ac:dyDescent="0.2">
      <c r="A192" s="73" t="s">
        <v>324</v>
      </c>
      <c r="B192" s="207" t="s">
        <v>394</v>
      </c>
      <c r="C192" s="117">
        <v>316</v>
      </c>
      <c r="D192" s="119">
        <v>44587</v>
      </c>
      <c r="E192" s="60"/>
    </row>
    <row r="193" spans="1:5" ht="19.5" customHeight="1" x14ac:dyDescent="0.2">
      <c r="A193" s="73" t="s">
        <v>395</v>
      </c>
      <c r="B193" s="207" t="s">
        <v>191</v>
      </c>
      <c r="C193" s="117">
        <v>300</v>
      </c>
      <c r="D193" s="119">
        <v>44572</v>
      </c>
      <c r="E193" s="60"/>
    </row>
    <row r="194" spans="1:5" ht="19.5" customHeight="1" x14ac:dyDescent="0.2">
      <c r="A194" s="73" t="s">
        <v>396</v>
      </c>
      <c r="B194" s="207" t="s">
        <v>397</v>
      </c>
      <c r="C194" s="117">
        <v>300</v>
      </c>
      <c r="D194" s="119">
        <v>44580</v>
      </c>
      <c r="E194" s="60"/>
    </row>
    <row r="195" spans="1:5" ht="19.5" customHeight="1" x14ac:dyDescent="0.2">
      <c r="A195" s="73" t="s">
        <v>398</v>
      </c>
      <c r="B195" s="207" t="s">
        <v>399</v>
      </c>
      <c r="C195" s="117">
        <v>300</v>
      </c>
      <c r="D195" s="119">
        <v>44587</v>
      </c>
      <c r="E195" s="60"/>
    </row>
    <row r="196" spans="1:5" ht="19.5" customHeight="1" x14ac:dyDescent="0.2">
      <c r="A196" s="73" t="s">
        <v>400</v>
      </c>
      <c r="B196" s="207" t="s">
        <v>118</v>
      </c>
      <c r="C196" s="117">
        <v>282.60000000000002</v>
      </c>
      <c r="D196" s="119">
        <v>44574</v>
      </c>
      <c r="E196" s="60"/>
    </row>
    <row r="197" spans="1:5" ht="19.5" customHeight="1" x14ac:dyDescent="0.2">
      <c r="A197" s="73" t="s">
        <v>116</v>
      </c>
      <c r="B197" s="207" t="s">
        <v>117</v>
      </c>
      <c r="C197" s="117">
        <v>267.5</v>
      </c>
      <c r="D197" s="119">
        <v>44572</v>
      </c>
      <c r="E197" s="60"/>
    </row>
    <row r="198" spans="1:5" ht="19.5" customHeight="1" x14ac:dyDescent="0.2">
      <c r="A198" s="73" t="s">
        <v>116</v>
      </c>
      <c r="B198" s="207" t="s">
        <v>117</v>
      </c>
      <c r="C198" s="117">
        <v>267.5</v>
      </c>
      <c r="D198" s="119">
        <v>44575</v>
      </c>
      <c r="E198" s="60"/>
    </row>
    <row r="199" spans="1:5" ht="19.5" customHeight="1" x14ac:dyDescent="0.2">
      <c r="A199" s="73" t="s">
        <v>401</v>
      </c>
      <c r="B199" s="207" t="s">
        <v>402</v>
      </c>
      <c r="C199" s="117">
        <v>260.72000000000003</v>
      </c>
      <c r="D199" s="119">
        <v>44567</v>
      </c>
      <c r="E199" s="60"/>
    </row>
    <row r="200" spans="1:5" ht="19.5" customHeight="1" x14ac:dyDescent="0.2">
      <c r="A200" s="73" t="s">
        <v>150</v>
      </c>
      <c r="B200" s="207" t="s">
        <v>131</v>
      </c>
      <c r="C200" s="117">
        <v>259.95</v>
      </c>
      <c r="D200" s="119">
        <v>44567</v>
      </c>
      <c r="E200" s="60"/>
    </row>
    <row r="201" spans="1:5" ht="19.5" customHeight="1" x14ac:dyDescent="0.2">
      <c r="A201" s="73" t="s">
        <v>403</v>
      </c>
      <c r="B201" s="207" t="s">
        <v>128</v>
      </c>
      <c r="C201" s="117">
        <v>259.12</v>
      </c>
      <c r="D201" s="119">
        <v>44567</v>
      </c>
      <c r="E201" s="60"/>
    </row>
    <row r="202" spans="1:5" ht="19.5" customHeight="1" x14ac:dyDescent="0.2">
      <c r="A202" s="73" t="s">
        <v>197</v>
      </c>
      <c r="B202" s="207" t="s">
        <v>128</v>
      </c>
      <c r="C202" s="117">
        <v>251.28</v>
      </c>
      <c r="D202" s="119">
        <v>44574</v>
      </c>
      <c r="E202" s="60"/>
    </row>
    <row r="203" spans="1:5" ht="19.5" customHeight="1" x14ac:dyDescent="0.2">
      <c r="A203" s="73" t="s">
        <v>393</v>
      </c>
      <c r="B203" s="207" t="s">
        <v>113</v>
      </c>
      <c r="C203" s="117">
        <v>251.25</v>
      </c>
      <c r="D203" s="119">
        <v>44587</v>
      </c>
      <c r="E203" s="60"/>
    </row>
    <row r="204" spans="1:5" ht="19.5" customHeight="1" x14ac:dyDescent="0.2">
      <c r="A204" s="73" t="s">
        <v>129</v>
      </c>
      <c r="B204" s="207" t="s">
        <v>404</v>
      </c>
      <c r="C204" s="117">
        <v>250</v>
      </c>
      <c r="D204" s="119">
        <v>44567</v>
      </c>
      <c r="E204" s="60"/>
    </row>
    <row r="205" spans="1:5" ht="19.5" customHeight="1" x14ac:dyDescent="0.2">
      <c r="A205" s="73" t="s">
        <v>129</v>
      </c>
      <c r="B205" s="207" t="s">
        <v>158</v>
      </c>
      <c r="C205" s="117">
        <v>250</v>
      </c>
      <c r="D205" s="119">
        <v>44587</v>
      </c>
      <c r="E205" s="60"/>
    </row>
    <row r="206" spans="1:5" ht="19.5" customHeight="1" x14ac:dyDescent="0.2">
      <c r="A206" s="73" t="s">
        <v>405</v>
      </c>
      <c r="B206" s="207" t="s">
        <v>108</v>
      </c>
      <c r="C206" s="117">
        <v>249</v>
      </c>
      <c r="D206" s="119">
        <v>44574</v>
      </c>
      <c r="E206" s="60"/>
    </row>
    <row r="207" spans="1:5" ht="19.5" customHeight="1" x14ac:dyDescent="0.2">
      <c r="A207" s="73" t="s">
        <v>401</v>
      </c>
      <c r="B207" s="207" t="s">
        <v>106</v>
      </c>
      <c r="C207" s="117">
        <v>245.4</v>
      </c>
      <c r="D207" s="119">
        <v>44580</v>
      </c>
      <c r="E207" s="60"/>
    </row>
    <row r="208" spans="1:5" ht="19.5" customHeight="1" x14ac:dyDescent="0.2">
      <c r="A208" s="73" t="s">
        <v>406</v>
      </c>
      <c r="B208" s="207" t="s">
        <v>407</v>
      </c>
      <c r="C208" s="117">
        <v>240.45</v>
      </c>
      <c r="D208" s="119">
        <v>44575</v>
      </c>
      <c r="E208" s="60"/>
    </row>
    <row r="209" spans="1:5" ht="19.5" customHeight="1" x14ac:dyDescent="0.2">
      <c r="A209" s="73" t="s">
        <v>408</v>
      </c>
      <c r="B209" s="207" t="s">
        <v>113</v>
      </c>
      <c r="C209" s="117">
        <v>234.68</v>
      </c>
      <c r="D209" s="119">
        <v>44574</v>
      </c>
      <c r="E209" s="60"/>
    </row>
    <row r="210" spans="1:5" ht="19.5" customHeight="1" x14ac:dyDescent="0.2">
      <c r="A210" s="73" t="s">
        <v>409</v>
      </c>
      <c r="B210" s="207" t="s">
        <v>410</v>
      </c>
      <c r="C210" s="117">
        <v>230</v>
      </c>
      <c r="D210" s="119">
        <v>44566</v>
      </c>
      <c r="E210" s="60"/>
    </row>
    <row r="211" spans="1:5" ht="19.5" customHeight="1" x14ac:dyDescent="0.2">
      <c r="A211" s="73" t="s">
        <v>411</v>
      </c>
      <c r="B211" s="207" t="s">
        <v>139</v>
      </c>
      <c r="C211" s="117">
        <v>229</v>
      </c>
      <c r="D211" s="119">
        <v>44587</v>
      </c>
      <c r="E211" s="60"/>
    </row>
    <row r="212" spans="1:5" ht="19.5" customHeight="1" x14ac:dyDescent="0.2">
      <c r="A212" s="73" t="s">
        <v>154</v>
      </c>
      <c r="B212" s="207" t="s">
        <v>412</v>
      </c>
      <c r="C212" s="117">
        <v>227.91</v>
      </c>
      <c r="D212" s="119">
        <v>44567</v>
      </c>
      <c r="E212" s="60"/>
    </row>
    <row r="213" spans="1:5" ht="19.5" customHeight="1" x14ac:dyDescent="0.2">
      <c r="A213" s="73" t="s">
        <v>413</v>
      </c>
      <c r="B213" s="207" t="s">
        <v>106</v>
      </c>
      <c r="C213" s="117">
        <v>225</v>
      </c>
      <c r="D213" s="119">
        <v>44574</v>
      </c>
      <c r="E213" s="60"/>
    </row>
    <row r="214" spans="1:5" ht="19.5" customHeight="1" x14ac:dyDescent="0.2">
      <c r="A214" s="73" t="s">
        <v>414</v>
      </c>
      <c r="B214" s="207" t="s">
        <v>415</v>
      </c>
      <c r="C214" s="117">
        <v>225</v>
      </c>
      <c r="D214" s="119">
        <v>44587</v>
      </c>
      <c r="E214" s="60"/>
    </row>
    <row r="215" spans="1:5" ht="19.5" customHeight="1" x14ac:dyDescent="0.2">
      <c r="A215" s="73" t="s">
        <v>416</v>
      </c>
      <c r="B215" s="207" t="s">
        <v>417</v>
      </c>
      <c r="C215" s="117">
        <v>224.12</v>
      </c>
      <c r="D215" s="119">
        <v>44574</v>
      </c>
      <c r="E215" s="60"/>
    </row>
    <row r="216" spans="1:5" ht="19.5" customHeight="1" x14ac:dyDescent="0.2">
      <c r="A216" s="73" t="s">
        <v>120</v>
      </c>
      <c r="B216" s="207" t="s">
        <v>107</v>
      </c>
      <c r="C216" s="117">
        <v>218.43</v>
      </c>
      <c r="D216" s="119">
        <v>44572</v>
      </c>
      <c r="E216" s="60"/>
    </row>
    <row r="217" spans="1:5" ht="19.5" customHeight="1" x14ac:dyDescent="0.2">
      <c r="A217" s="73" t="s">
        <v>137</v>
      </c>
      <c r="B217" s="207" t="s">
        <v>118</v>
      </c>
      <c r="C217" s="117">
        <v>210</v>
      </c>
      <c r="D217" s="119">
        <v>44566</v>
      </c>
      <c r="E217" s="60"/>
    </row>
    <row r="218" spans="1:5" ht="19.5" customHeight="1" x14ac:dyDescent="0.2">
      <c r="A218" s="73" t="s">
        <v>109</v>
      </c>
      <c r="B218" s="207" t="s">
        <v>106</v>
      </c>
      <c r="C218" s="117">
        <v>202.71</v>
      </c>
      <c r="D218" s="119">
        <v>44582</v>
      </c>
      <c r="E218" s="60"/>
    </row>
    <row r="219" spans="1:5" ht="19.5" customHeight="1" x14ac:dyDescent="0.2">
      <c r="A219" s="73" t="s">
        <v>418</v>
      </c>
      <c r="B219" s="207" t="s">
        <v>419</v>
      </c>
      <c r="C219" s="117">
        <v>200</v>
      </c>
      <c r="D219" s="119">
        <v>44575</v>
      </c>
      <c r="E219" s="60"/>
    </row>
    <row r="220" spans="1:5" ht="19.5" customHeight="1" x14ac:dyDescent="0.2">
      <c r="A220" s="73" t="s">
        <v>280</v>
      </c>
      <c r="B220" s="207" t="s">
        <v>328</v>
      </c>
      <c r="C220" s="117">
        <v>195</v>
      </c>
      <c r="D220" s="119">
        <v>44587</v>
      </c>
      <c r="E220" s="60"/>
    </row>
    <row r="221" spans="1:5" ht="19.5" customHeight="1" x14ac:dyDescent="0.2">
      <c r="A221" s="73" t="s">
        <v>420</v>
      </c>
      <c r="B221" s="207" t="s">
        <v>421</v>
      </c>
      <c r="C221" s="117">
        <v>181.25</v>
      </c>
      <c r="D221" s="119">
        <v>44574</v>
      </c>
      <c r="E221" s="60"/>
    </row>
    <row r="222" spans="1:5" ht="19.5" customHeight="1" x14ac:dyDescent="0.2">
      <c r="A222" s="73" t="s">
        <v>422</v>
      </c>
      <c r="B222" s="207" t="s">
        <v>423</v>
      </c>
      <c r="C222" s="117">
        <v>180</v>
      </c>
      <c r="D222" s="119">
        <v>44588</v>
      </c>
    </row>
    <row r="223" spans="1:5" ht="19.5" customHeight="1" x14ac:dyDescent="0.2">
      <c r="A223" s="73" t="s">
        <v>424</v>
      </c>
      <c r="B223" s="207" t="s">
        <v>123</v>
      </c>
      <c r="C223" s="117">
        <v>177</v>
      </c>
      <c r="D223" s="119">
        <v>44582</v>
      </c>
    </row>
    <row r="224" spans="1:5" ht="19.5" customHeight="1" x14ac:dyDescent="0.2">
      <c r="A224" s="73" t="s">
        <v>425</v>
      </c>
      <c r="B224" s="207" t="s">
        <v>426</v>
      </c>
      <c r="C224" s="117">
        <v>176.7</v>
      </c>
      <c r="D224" s="119">
        <v>44572</v>
      </c>
    </row>
    <row r="225" spans="1:4" ht="19.5" customHeight="1" x14ac:dyDescent="0.2">
      <c r="A225" s="73" t="s">
        <v>427</v>
      </c>
      <c r="B225" s="207" t="s">
        <v>428</v>
      </c>
      <c r="C225" s="117">
        <v>175.84</v>
      </c>
      <c r="D225" s="119">
        <v>44574</v>
      </c>
    </row>
    <row r="226" spans="1:4" ht="19.5" customHeight="1" x14ac:dyDescent="0.2">
      <c r="A226" s="73" t="s">
        <v>138</v>
      </c>
      <c r="B226" s="207" t="s">
        <v>429</v>
      </c>
      <c r="C226" s="117">
        <v>175</v>
      </c>
      <c r="D226" s="119">
        <v>44574</v>
      </c>
    </row>
    <row r="227" spans="1:4" ht="19.5" customHeight="1" x14ac:dyDescent="0.2">
      <c r="A227" s="73" t="s">
        <v>416</v>
      </c>
      <c r="B227" s="207" t="s">
        <v>288</v>
      </c>
      <c r="C227" s="117">
        <v>166.94</v>
      </c>
      <c r="D227" s="119">
        <v>44572</v>
      </c>
    </row>
    <row r="228" spans="1:4" ht="19.5" customHeight="1" x14ac:dyDescent="0.2">
      <c r="A228" s="73" t="s">
        <v>200</v>
      </c>
      <c r="B228" s="207" t="s">
        <v>121</v>
      </c>
      <c r="C228" s="117">
        <v>157.44</v>
      </c>
      <c r="D228" s="119">
        <v>44567</v>
      </c>
    </row>
    <row r="229" spans="1:4" ht="19.5" customHeight="1" x14ac:dyDescent="0.2">
      <c r="A229" s="73" t="s">
        <v>430</v>
      </c>
      <c r="B229" s="207" t="s">
        <v>123</v>
      </c>
      <c r="C229" s="117">
        <v>156.5</v>
      </c>
      <c r="D229" s="119">
        <v>44572</v>
      </c>
    </row>
    <row r="230" spans="1:4" ht="19.5" customHeight="1" x14ac:dyDescent="0.2">
      <c r="A230" s="73" t="s">
        <v>431</v>
      </c>
      <c r="B230" s="207" t="s">
        <v>123</v>
      </c>
      <c r="C230" s="117">
        <v>154</v>
      </c>
      <c r="D230" s="119">
        <v>44572</v>
      </c>
    </row>
    <row r="231" spans="1:4" ht="19.5" customHeight="1" x14ac:dyDescent="0.2">
      <c r="A231" s="73" t="s">
        <v>209</v>
      </c>
      <c r="B231" s="207" t="s">
        <v>108</v>
      </c>
      <c r="C231" s="117">
        <v>153.75</v>
      </c>
      <c r="D231" s="119">
        <v>44587</v>
      </c>
    </row>
    <row r="232" spans="1:4" ht="19.5" customHeight="1" x14ac:dyDescent="0.2">
      <c r="A232" s="73" t="s">
        <v>120</v>
      </c>
      <c r="B232" s="207" t="s">
        <v>121</v>
      </c>
      <c r="C232" s="117">
        <v>152.36000000000001</v>
      </c>
      <c r="D232" s="119">
        <v>44572</v>
      </c>
    </row>
    <row r="233" spans="1:4" ht="19.5" customHeight="1" x14ac:dyDescent="0.2">
      <c r="A233" s="73" t="s">
        <v>432</v>
      </c>
      <c r="B233" s="207" t="s">
        <v>433</v>
      </c>
      <c r="C233" s="117">
        <v>150</v>
      </c>
      <c r="D233" s="119">
        <v>44567</v>
      </c>
    </row>
    <row r="234" spans="1:4" ht="19.5" customHeight="1" x14ac:dyDescent="0.2">
      <c r="A234" s="73" t="s">
        <v>434</v>
      </c>
      <c r="B234" s="207" t="s">
        <v>435</v>
      </c>
      <c r="C234" s="117">
        <v>150</v>
      </c>
      <c r="D234" s="119">
        <v>44574</v>
      </c>
    </row>
    <row r="235" spans="1:4" ht="19.5" customHeight="1" x14ac:dyDescent="0.2">
      <c r="A235" s="73" t="s">
        <v>177</v>
      </c>
      <c r="B235" s="207" t="s">
        <v>435</v>
      </c>
      <c r="C235" s="117">
        <v>150</v>
      </c>
      <c r="D235" s="119">
        <v>44574</v>
      </c>
    </row>
    <row r="236" spans="1:4" ht="19.5" customHeight="1" x14ac:dyDescent="0.2">
      <c r="A236" s="73" t="s">
        <v>436</v>
      </c>
      <c r="B236" s="207" t="s">
        <v>435</v>
      </c>
      <c r="C236" s="117">
        <v>150</v>
      </c>
      <c r="D236" s="119">
        <v>44574</v>
      </c>
    </row>
    <row r="237" spans="1:4" ht="19.5" customHeight="1" x14ac:dyDescent="0.2">
      <c r="A237" s="73" t="s">
        <v>437</v>
      </c>
      <c r="B237" s="207" t="s">
        <v>435</v>
      </c>
      <c r="C237" s="117">
        <v>150</v>
      </c>
      <c r="D237" s="119">
        <v>44574</v>
      </c>
    </row>
    <row r="238" spans="1:4" ht="19.5" customHeight="1" x14ac:dyDescent="0.2">
      <c r="A238" s="73" t="s">
        <v>438</v>
      </c>
      <c r="B238" s="207" t="s">
        <v>435</v>
      </c>
      <c r="C238" s="117">
        <v>150</v>
      </c>
      <c r="D238" s="119">
        <v>44574</v>
      </c>
    </row>
    <row r="239" spans="1:4" ht="19.5" customHeight="1" x14ac:dyDescent="0.2">
      <c r="A239" s="73" t="s">
        <v>439</v>
      </c>
      <c r="B239" s="207" t="s">
        <v>435</v>
      </c>
      <c r="C239" s="117">
        <v>150</v>
      </c>
      <c r="D239" s="119">
        <v>44574</v>
      </c>
    </row>
    <row r="240" spans="1:4" ht="19.5" customHeight="1" x14ac:dyDescent="0.2">
      <c r="A240" s="73" t="s">
        <v>440</v>
      </c>
      <c r="B240" s="207" t="s">
        <v>178</v>
      </c>
      <c r="C240" s="117">
        <v>150</v>
      </c>
      <c r="D240" s="119">
        <v>44587</v>
      </c>
    </row>
    <row r="241" spans="1:4" ht="19.5" customHeight="1" x14ac:dyDescent="0.2">
      <c r="A241" s="73" t="s">
        <v>441</v>
      </c>
      <c r="B241" s="207" t="s">
        <v>178</v>
      </c>
      <c r="C241" s="117">
        <v>150</v>
      </c>
      <c r="D241" s="119">
        <v>44587</v>
      </c>
    </row>
    <row r="242" spans="1:4" ht="19.5" customHeight="1" x14ac:dyDescent="0.2">
      <c r="A242" s="73" t="s">
        <v>442</v>
      </c>
      <c r="B242" s="207" t="s">
        <v>178</v>
      </c>
      <c r="C242" s="117">
        <v>150</v>
      </c>
      <c r="D242" s="119">
        <v>44587</v>
      </c>
    </row>
    <row r="243" spans="1:4" ht="19.5" customHeight="1" x14ac:dyDescent="0.2">
      <c r="A243" s="73" t="s">
        <v>210</v>
      </c>
      <c r="B243" s="207" t="s">
        <v>435</v>
      </c>
      <c r="C243" s="117">
        <v>150</v>
      </c>
      <c r="D243" s="119">
        <v>44587</v>
      </c>
    </row>
    <row r="244" spans="1:4" ht="19.5" customHeight="1" x14ac:dyDescent="0.2">
      <c r="A244" s="73" t="s">
        <v>443</v>
      </c>
      <c r="B244" s="207" t="s">
        <v>435</v>
      </c>
      <c r="C244" s="117">
        <v>150</v>
      </c>
      <c r="D244" s="119">
        <v>44587</v>
      </c>
    </row>
    <row r="245" spans="1:4" ht="19.5" customHeight="1" x14ac:dyDescent="0.2">
      <c r="A245" s="73" t="s">
        <v>204</v>
      </c>
      <c r="B245" s="207" t="s">
        <v>444</v>
      </c>
      <c r="C245" s="117">
        <v>146.32</v>
      </c>
      <c r="D245" s="119">
        <v>44572</v>
      </c>
    </row>
    <row r="246" spans="1:4" ht="19.5" customHeight="1" x14ac:dyDescent="0.2">
      <c r="A246" s="73" t="s">
        <v>445</v>
      </c>
      <c r="B246" s="207" t="s">
        <v>105</v>
      </c>
      <c r="C246" s="117">
        <v>145.44</v>
      </c>
      <c r="D246" s="119">
        <v>44574</v>
      </c>
    </row>
    <row r="247" spans="1:4" ht="19.5" customHeight="1" x14ac:dyDescent="0.2">
      <c r="A247" s="73" t="s">
        <v>207</v>
      </c>
      <c r="B247" s="207" t="s">
        <v>127</v>
      </c>
      <c r="C247" s="117">
        <v>140.43</v>
      </c>
      <c r="D247" s="119">
        <v>44572</v>
      </c>
    </row>
    <row r="248" spans="1:4" ht="19.5" customHeight="1" x14ac:dyDescent="0.2">
      <c r="A248" s="73" t="s">
        <v>446</v>
      </c>
      <c r="B248" s="207" t="s">
        <v>158</v>
      </c>
      <c r="C248" s="117">
        <v>140.4</v>
      </c>
      <c r="D248" s="119">
        <v>44587</v>
      </c>
    </row>
    <row r="249" spans="1:4" ht="19.5" customHeight="1" x14ac:dyDescent="0.2">
      <c r="A249" s="73" t="s">
        <v>163</v>
      </c>
      <c r="B249" s="207" t="s">
        <v>176</v>
      </c>
      <c r="C249" s="117">
        <v>135</v>
      </c>
      <c r="D249" s="119">
        <v>44575</v>
      </c>
    </row>
    <row r="250" spans="1:4" ht="19.5" customHeight="1" x14ac:dyDescent="0.2">
      <c r="A250" s="73" t="s">
        <v>282</v>
      </c>
      <c r="B250" s="207" t="s">
        <v>118</v>
      </c>
      <c r="C250" s="117">
        <v>133.71</v>
      </c>
      <c r="D250" s="119">
        <v>44587</v>
      </c>
    </row>
    <row r="251" spans="1:4" ht="19.5" customHeight="1" x14ac:dyDescent="0.2">
      <c r="A251" s="73" t="s">
        <v>447</v>
      </c>
      <c r="B251" s="207" t="s">
        <v>448</v>
      </c>
      <c r="C251" s="117">
        <v>132</v>
      </c>
      <c r="D251" s="119">
        <v>44581</v>
      </c>
    </row>
    <row r="252" spans="1:4" ht="19.5" customHeight="1" x14ac:dyDescent="0.2">
      <c r="A252" s="73" t="s">
        <v>449</v>
      </c>
      <c r="B252" s="207" t="s">
        <v>123</v>
      </c>
      <c r="C252" s="117">
        <v>127.5</v>
      </c>
      <c r="D252" s="119">
        <v>44582</v>
      </c>
    </row>
    <row r="253" spans="1:4" ht="19.5" customHeight="1" x14ac:dyDescent="0.2">
      <c r="A253" s="73" t="s">
        <v>416</v>
      </c>
      <c r="B253" s="207" t="s">
        <v>143</v>
      </c>
      <c r="C253" s="117">
        <v>125.36</v>
      </c>
      <c r="D253" s="119">
        <v>44582</v>
      </c>
    </row>
    <row r="254" spans="1:4" ht="19.5" customHeight="1" x14ac:dyDescent="0.2">
      <c r="A254" s="73" t="s">
        <v>324</v>
      </c>
      <c r="B254" s="207" t="s">
        <v>450</v>
      </c>
      <c r="C254" s="117">
        <v>124</v>
      </c>
      <c r="D254" s="119">
        <v>44566</v>
      </c>
    </row>
    <row r="255" spans="1:4" ht="19.5" customHeight="1" x14ac:dyDescent="0.2">
      <c r="A255" s="73" t="s">
        <v>196</v>
      </c>
      <c r="B255" s="207" t="s">
        <v>106</v>
      </c>
      <c r="C255" s="117">
        <v>112.5</v>
      </c>
      <c r="D255" s="119">
        <v>44587</v>
      </c>
    </row>
    <row r="256" spans="1:4" ht="19.5" customHeight="1" x14ac:dyDescent="0.2">
      <c r="A256" s="73" t="s">
        <v>451</v>
      </c>
      <c r="B256" s="207" t="s">
        <v>356</v>
      </c>
      <c r="C256" s="117">
        <v>109.44</v>
      </c>
      <c r="D256" s="119">
        <v>44574</v>
      </c>
    </row>
    <row r="257" spans="1:4" ht="19.5" customHeight="1" x14ac:dyDescent="0.2">
      <c r="A257" s="73" t="s">
        <v>452</v>
      </c>
      <c r="B257" s="207" t="s">
        <v>134</v>
      </c>
      <c r="C257" s="117">
        <v>107.91</v>
      </c>
      <c r="D257" s="119">
        <v>44574</v>
      </c>
    </row>
    <row r="258" spans="1:4" ht="19.5" customHeight="1" x14ac:dyDescent="0.2">
      <c r="A258" s="73" t="s">
        <v>453</v>
      </c>
      <c r="B258" s="207" t="s">
        <v>156</v>
      </c>
      <c r="C258" s="117">
        <v>107.5</v>
      </c>
      <c r="D258" s="119">
        <v>44574</v>
      </c>
    </row>
    <row r="259" spans="1:4" ht="19.5" customHeight="1" x14ac:dyDescent="0.2">
      <c r="A259" s="73" t="s">
        <v>454</v>
      </c>
      <c r="B259" s="207" t="s">
        <v>455</v>
      </c>
      <c r="C259" s="117">
        <v>106</v>
      </c>
      <c r="D259" s="119">
        <v>44574</v>
      </c>
    </row>
    <row r="260" spans="1:4" ht="19.5" customHeight="1" x14ac:dyDescent="0.2">
      <c r="A260" s="73" t="s">
        <v>456</v>
      </c>
      <c r="B260" s="207" t="s">
        <v>118</v>
      </c>
      <c r="C260" s="117">
        <v>105.92</v>
      </c>
      <c r="D260" s="119">
        <v>44574</v>
      </c>
    </row>
    <row r="261" spans="1:4" ht="19.5" customHeight="1" x14ac:dyDescent="0.2">
      <c r="A261" s="73" t="s">
        <v>416</v>
      </c>
      <c r="B261" s="207" t="s">
        <v>288</v>
      </c>
      <c r="C261" s="117">
        <v>105.72</v>
      </c>
      <c r="D261" s="119">
        <v>44587</v>
      </c>
    </row>
    <row r="262" spans="1:4" ht="19.5" customHeight="1" x14ac:dyDescent="0.2">
      <c r="A262" s="73" t="s">
        <v>457</v>
      </c>
      <c r="B262" s="207" t="s">
        <v>489</v>
      </c>
      <c r="C262" s="117">
        <v>104.9</v>
      </c>
      <c r="D262" s="119">
        <v>44566</v>
      </c>
    </row>
    <row r="263" spans="1:4" ht="19.5" customHeight="1" x14ac:dyDescent="0.2">
      <c r="A263" s="73" t="s">
        <v>310</v>
      </c>
      <c r="B263" s="207" t="s">
        <v>458</v>
      </c>
      <c r="C263" s="117">
        <v>100</v>
      </c>
      <c r="D263" s="119">
        <v>44574</v>
      </c>
    </row>
    <row r="264" spans="1:4" ht="19.5" customHeight="1" x14ac:dyDescent="0.2">
      <c r="A264" s="73" t="s">
        <v>459</v>
      </c>
      <c r="B264" s="207" t="s">
        <v>460</v>
      </c>
      <c r="C264" s="117">
        <v>100</v>
      </c>
      <c r="D264" s="119">
        <v>44574</v>
      </c>
    </row>
    <row r="265" spans="1:4" ht="19.5" customHeight="1" x14ac:dyDescent="0.2">
      <c r="A265" s="73" t="s">
        <v>122</v>
      </c>
      <c r="B265" s="207" t="s">
        <v>118</v>
      </c>
      <c r="C265" s="117">
        <v>95.96</v>
      </c>
      <c r="D265" s="119">
        <v>44572</v>
      </c>
    </row>
    <row r="266" spans="1:4" ht="19.5" customHeight="1" x14ac:dyDescent="0.2">
      <c r="A266" s="73" t="s">
        <v>141</v>
      </c>
      <c r="B266" s="207" t="s">
        <v>105</v>
      </c>
      <c r="C266" s="117">
        <v>95.79</v>
      </c>
      <c r="D266" s="119">
        <v>44567</v>
      </c>
    </row>
    <row r="267" spans="1:4" ht="19.5" customHeight="1" x14ac:dyDescent="0.2">
      <c r="A267" s="73" t="s">
        <v>461</v>
      </c>
      <c r="B267" s="207" t="s">
        <v>106</v>
      </c>
      <c r="C267" s="117">
        <v>95.53</v>
      </c>
      <c r="D267" s="119">
        <v>44574</v>
      </c>
    </row>
    <row r="268" spans="1:4" ht="19.5" customHeight="1" x14ac:dyDescent="0.2">
      <c r="A268" s="73" t="s">
        <v>420</v>
      </c>
      <c r="B268" s="207" t="s">
        <v>421</v>
      </c>
      <c r="C268" s="117">
        <v>85.45</v>
      </c>
      <c r="D268" s="119">
        <v>44572</v>
      </c>
    </row>
    <row r="269" spans="1:4" ht="19.5" customHeight="1" x14ac:dyDescent="0.2">
      <c r="A269" s="73" t="s">
        <v>101</v>
      </c>
      <c r="B269" s="207" t="s">
        <v>462</v>
      </c>
      <c r="C269" s="117">
        <v>80</v>
      </c>
      <c r="D269" s="119">
        <v>44574</v>
      </c>
    </row>
    <row r="270" spans="1:4" ht="19.5" customHeight="1" x14ac:dyDescent="0.2">
      <c r="A270" s="73" t="s">
        <v>109</v>
      </c>
      <c r="B270" s="207" t="s">
        <v>106</v>
      </c>
      <c r="C270" s="117">
        <v>79.38</v>
      </c>
      <c r="D270" s="119">
        <v>44574</v>
      </c>
    </row>
    <row r="271" spans="1:4" ht="19.5" customHeight="1" x14ac:dyDescent="0.2">
      <c r="A271" s="73" t="s">
        <v>179</v>
      </c>
      <c r="B271" s="207" t="s">
        <v>121</v>
      </c>
      <c r="C271" s="117">
        <v>77.12</v>
      </c>
      <c r="D271" s="119">
        <v>44572</v>
      </c>
    </row>
    <row r="272" spans="1:4" ht="19.5" customHeight="1" x14ac:dyDescent="0.2">
      <c r="A272" s="73" t="s">
        <v>463</v>
      </c>
      <c r="B272" s="207" t="s">
        <v>108</v>
      </c>
      <c r="C272" s="117">
        <v>75</v>
      </c>
      <c r="D272" s="119">
        <v>44567</v>
      </c>
    </row>
    <row r="273" spans="1:4" ht="19.5" customHeight="1" x14ac:dyDescent="0.2">
      <c r="A273" s="73" t="s">
        <v>463</v>
      </c>
      <c r="B273" s="207" t="s">
        <v>108</v>
      </c>
      <c r="C273" s="117">
        <v>75</v>
      </c>
      <c r="D273" s="119">
        <v>44580</v>
      </c>
    </row>
    <row r="274" spans="1:4" ht="19.5" customHeight="1" x14ac:dyDescent="0.2">
      <c r="A274" s="73" t="s">
        <v>180</v>
      </c>
      <c r="B274" s="207" t="s">
        <v>134</v>
      </c>
      <c r="C274" s="117">
        <v>73.459999999999994</v>
      </c>
      <c r="D274" s="119">
        <v>44587</v>
      </c>
    </row>
    <row r="275" spans="1:4" ht="19.5" customHeight="1" x14ac:dyDescent="0.2">
      <c r="A275" s="73" t="s">
        <v>464</v>
      </c>
      <c r="B275" s="207" t="s">
        <v>465</v>
      </c>
      <c r="C275" s="117">
        <v>70.959999999999994</v>
      </c>
      <c r="D275" s="119">
        <v>44567</v>
      </c>
    </row>
    <row r="276" spans="1:4" ht="19.5" customHeight="1" x14ac:dyDescent="0.2">
      <c r="A276" s="73" t="s">
        <v>466</v>
      </c>
      <c r="B276" s="207" t="s">
        <v>467</v>
      </c>
      <c r="C276" s="117">
        <v>70</v>
      </c>
      <c r="D276" s="119">
        <v>44572</v>
      </c>
    </row>
    <row r="277" spans="1:4" ht="19.5" customHeight="1" x14ac:dyDescent="0.2">
      <c r="A277" s="73" t="s">
        <v>468</v>
      </c>
      <c r="B277" s="207" t="s">
        <v>108</v>
      </c>
      <c r="C277" s="117">
        <v>60</v>
      </c>
      <c r="D277" s="119">
        <v>44567</v>
      </c>
    </row>
    <row r="278" spans="1:4" ht="19.5" customHeight="1" x14ac:dyDescent="0.2">
      <c r="A278" s="73" t="s">
        <v>468</v>
      </c>
      <c r="B278" s="207" t="s">
        <v>108</v>
      </c>
      <c r="C278" s="117">
        <v>60</v>
      </c>
      <c r="D278" s="119">
        <v>44580</v>
      </c>
    </row>
    <row r="279" spans="1:4" ht="19.5" customHeight="1" x14ac:dyDescent="0.2">
      <c r="A279" s="73" t="s">
        <v>140</v>
      </c>
      <c r="B279" s="207" t="s">
        <v>107</v>
      </c>
      <c r="C279" s="117">
        <v>58.52</v>
      </c>
      <c r="D279" s="119">
        <v>44574</v>
      </c>
    </row>
    <row r="280" spans="1:4" ht="19.5" customHeight="1" x14ac:dyDescent="0.2">
      <c r="A280" s="73" t="s">
        <v>469</v>
      </c>
      <c r="B280" s="207" t="s">
        <v>106</v>
      </c>
      <c r="C280" s="117">
        <v>57.5</v>
      </c>
      <c r="D280" s="119">
        <v>44572</v>
      </c>
    </row>
    <row r="281" spans="1:4" ht="19.5" customHeight="1" x14ac:dyDescent="0.2">
      <c r="A281" s="73" t="s">
        <v>129</v>
      </c>
      <c r="B281" s="207" t="s">
        <v>470</v>
      </c>
      <c r="C281" s="117">
        <v>56</v>
      </c>
      <c r="D281" s="119">
        <v>44572</v>
      </c>
    </row>
    <row r="282" spans="1:4" ht="19.5" customHeight="1" x14ac:dyDescent="0.2">
      <c r="A282" s="73" t="s">
        <v>125</v>
      </c>
      <c r="B282" s="207" t="s">
        <v>142</v>
      </c>
      <c r="C282" s="117">
        <v>55.98</v>
      </c>
      <c r="D282" s="119">
        <v>44572</v>
      </c>
    </row>
    <row r="283" spans="1:4" ht="19.5" customHeight="1" x14ac:dyDescent="0.2">
      <c r="A283" s="73" t="s">
        <v>471</v>
      </c>
      <c r="B283" s="207" t="s">
        <v>118</v>
      </c>
      <c r="C283" s="117">
        <v>55.9</v>
      </c>
      <c r="D283" s="119">
        <v>44580</v>
      </c>
    </row>
    <row r="284" spans="1:4" ht="19.5" customHeight="1" x14ac:dyDescent="0.2">
      <c r="A284" s="73" t="s">
        <v>472</v>
      </c>
      <c r="B284" s="207" t="s">
        <v>118</v>
      </c>
      <c r="C284" s="117">
        <v>54</v>
      </c>
      <c r="D284" s="119">
        <v>44587</v>
      </c>
    </row>
    <row r="285" spans="1:4" ht="19.5" customHeight="1" x14ac:dyDescent="0.2">
      <c r="A285" s="73" t="s">
        <v>140</v>
      </c>
      <c r="B285" s="207" t="s">
        <v>473</v>
      </c>
      <c r="C285" s="117">
        <v>53.86</v>
      </c>
      <c r="D285" s="119">
        <v>44587</v>
      </c>
    </row>
    <row r="286" spans="1:4" ht="19.5" customHeight="1" x14ac:dyDescent="0.2">
      <c r="A286" s="73" t="s">
        <v>408</v>
      </c>
      <c r="B286" s="207" t="s">
        <v>113</v>
      </c>
      <c r="C286" s="117">
        <v>51.94</v>
      </c>
      <c r="D286" s="119">
        <v>44587</v>
      </c>
    </row>
    <row r="287" spans="1:4" ht="19.5" customHeight="1" x14ac:dyDescent="0.2">
      <c r="A287" s="73" t="s">
        <v>420</v>
      </c>
      <c r="B287" s="207" t="s">
        <v>421</v>
      </c>
      <c r="C287" s="117">
        <v>50.5</v>
      </c>
      <c r="D287" s="119">
        <v>44580</v>
      </c>
    </row>
    <row r="288" spans="1:4" ht="19.5" customHeight="1" x14ac:dyDescent="0.2">
      <c r="A288" s="73" t="s">
        <v>474</v>
      </c>
      <c r="B288" s="207" t="s">
        <v>475</v>
      </c>
      <c r="C288" s="117">
        <v>50</v>
      </c>
      <c r="D288" s="119">
        <v>44574</v>
      </c>
    </row>
    <row r="289" spans="1:4" ht="19.5" customHeight="1" x14ac:dyDescent="0.2">
      <c r="A289" s="73" t="s">
        <v>476</v>
      </c>
      <c r="B289" s="207" t="s">
        <v>134</v>
      </c>
      <c r="C289" s="117">
        <v>50</v>
      </c>
      <c r="D289" s="119">
        <v>44580</v>
      </c>
    </row>
    <row r="290" spans="1:4" ht="19.5" customHeight="1" x14ac:dyDescent="0.2">
      <c r="A290" s="73" t="s">
        <v>477</v>
      </c>
      <c r="B290" s="207" t="s">
        <v>106</v>
      </c>
      <c r="C290" s="117">
        <v>48.61</v>
      </c>
      <c r="D290" s="119">
        <v>44587</v>
      </c>
    </row>
    <row r="291" spans="1:4" ht="19.5" customHeight="1" x14ac:dyDescent="0.2">
      <c r="A291" s="73" t="s">
        <v>393</v>
      </c>
      <c r="B291" s="207" t="s">
        <v>113</v>
      </c>
      <c r="C291" s="117">
        <v>45</v>
      </c>
      <c r="D291" s="119">
        <v>44574</v>
      </c>
    </row>
    <row r="292" spans="1:4" ht="19.5" customHeight="1" x14ac:dyDescent="0.2">
      <c r="A292" s="73" t="s">
        <v>478</v>
      </c>
      <c r="B292" s="207" t="s">
        <v>479</v>
      </c>
      <c r="C292" s="117">
        <v>45</v>
      </c>
      <c r="D292" s="119">
        <v>44587</v>
      </c>
    </row>
    <row r="293" spans="1:4" ht="19.5" customHeight="1" x14ac:dyDescent="0.2">
      <c r="A293" s="73" t="s">
        <v>480</v>
      </c>
      <c r="B293" s="207" t="s">
        <v>317</v>
      </c>
      <c r="C293" s="117">
        <v>44.95</v>
      </c>
      <c r="D293" s="119">
        <v>44580</v>
      </c>
    </row>
    <row r="294" spans="1:4" ht="19.5" customHeight="1" x14ac:dyDescent="0.2">
      <c r="A294" s="73" t="s">
        <v>481</v>
      </c>
      <c r="B294" s="207" t="s">
        <v>482</v>
      </c>
      <c r="C294" s="117">
        <v>44</v>
      </c>
      <c r="D294" s="119">
        <v>44580</v>
      </c>
    </row>
    <row r="295" spans="1:4" ht="19.5" customHeight="1" x14ac:dyDescent="0.2">
      <c r="A295" s="73" t="s">
        <v>116</v>
      </c>
      <c r="B295" s="207" t="s">
        <v>117</v>
      </c>
      <c r="C295" s="117">
        <v>37.799999999999997</v>
      </c>
      <c r="D295" s="119">
        <v>44575</v>
      </c>
    </row>
    <row r="296" spans="1:4" ht="19.5" customHeight="1" x14ac:dyDescent="0.2">
      <c r="A296" s="73" t="s">
        <v>483</v>
      </c>
      <c r="B296" s="207" t="s">
        <v>114</v>
      </c>
      <c r="C296" s="117">
        <v>36.409999999999997</v>
      </c>
      <c r="D296" s="119">
        <v>44567</v>
      </c>
    </row>
    <row r="297" spans="1:4" ht="19.5" customHeight="1" x14ac:dyDescent="0.2">
      <c r="A297" s="73" t="s">
        <v>150</v>
      </c>
      <c r="B297" s="207" t="s">
        <v>131</v>
      </c>
      <c r="C297" s="117">
        <v>31.5</v>
      </c>
      <c r="D297" s="119">
        <v>44587</v>
      </c>
    </row>
    <row r="298" spans="1:4" ht="19.5" customHeight="1" x14ac:dyDescent="0.2">
      <c r="A298" s="73" t="s">
        <v>484</v>
      </c>
      <c r="B298" s="207" t="s">
        <v>317</v>
      </c>
      <c r="C298" s="117">
        <v>30</v>
      </c>
      <c r="D298" s="119">
        <v>44587</v>
      </c>
    </row>
    <row r="299" spans="1:4" ht="19.5" customHeight="1" x14ac:dyDescent="0.2">
      <c r="A299" s="73" t="s">
        <v>282</v>
      </c>
      <c r="B299" s="207" t="s">
        <v>118</v>
      </c>
      <c r="C299" s="117">
        <v>29.61</v>
      </c>
      <c r="D299" s="119">
        <v>44572</v>
      </c>
    </row>
    <row r="300" spans="1:4" ht="19.5" customHeight="1" x14ac:dyDescent="0.2">
      <c r="A300" s="73" t="s">
        <v>452</v>
      </c>
      <c r="B300" s="207" t="s">
        <v>134</v>
      </c>
      <c r="C300" s="117">
        <v>28</v>
      </c>
      <c r="D300" s="119">
        <v>44580</v>
      </c>
    </row>
    <row r="301" spans="1:4" ht="19.5" customHeight="1" x14ac:dyDescent="0.2">
      <c r="A301" s="73" t="s">
        <v>485</v>
      </c>
      <c r="B301" s="207" t="s">
        <v>105</v>
      </c>
      <c r="C301" s="117">
        <v>26.92</v>
      </c>
      <c r="D301" s="119">
        <v>44587</v>
      </c>
    </row>
    <row r="302" spans="1:4" ht="19.5" customHeight="1" x14ac:dyDescent="0.2">
      <c r="A302" s="73" t="s">
        <v>485</v>
      </c>
      <c r="B302" s="207" t="s">
        <v>105</v>
      </c>
      <c r="C302" s="117">
        <v>26.2</v>
      </c>
      <c r="D302" s="119">
        <v>44574</v>
      </c>
    </row>
    <row r="303" spans="1:4" ht="19.5" customHeight="1" x14ac:dyDescent="0.2">
      <c r="A303" s="73" t="s">
        <v>416</v>
      </c>
      <c r="B303" s="207" t="s">
        <v>143</v>
      </c>
      <c r="C303" s="117">
        <v>24.21</v>
      </c>
      <c r="D303" s="119">
        <v>44566</v>
      </c>
    </row>
    <row r="304" spans="1:4" ht="19.5" customHeight="1" x14ac:dyDescent="0.2">
      <c r="A304" s="73" t="s">
        <v>486</v>
      </c>
      <c r="B304" s="207" t="s">
        <v>106</v>
      </c>
      <c r="C304" s="117">
        <v>22.79</v>
      </c>
      <c r="D304" s="119">
        <v>44567</v>
      </c>
    </row>
    <row r="305" spans="1:4" ht="19.5" customHeight="1" x14ac:dyDescent="0.2">
      <c r="A305" s="73" t="s">
        <v>132</v>
      </c>
      <c r="B305" s="207" t="s">
        <v>123</v>
      </c>
      <c r="C305" s="117">
        <v>21.59</v>
      </c>
      <c r="D305" s="119">
        <v>44580</v>
      </c>
    </row>
    <row r="306" spans="1:4" ht="19.5" customHeight="1" x14ac:dyDescent="0.2">
      <c r="A306" s="73" t="s">
        <v>213</v>
      </c>
      <c r="B306" s="207" t="s">
        <v>214</v>
      </c>
      <c r="C306" s="117">
        <v>13</v>
      </c>
      <c r="D306" s="119">
        <v>44587</v>
      </c>
    </row>
    <row r="307" spans="1:4" ht="19.5" customHeight="1" x14ac:dyDescent="0.2">
      <c r="A307" s="73" t="s">
        <v>144</v>
      </c>
      <c r="B307" s="207" t="s">
        <v>108</v>
      </c>
      <c r="C307" s="117">
        <v>11</v>
      </c>
      <c r="D307" s="119">
        <v>44566</v>
      </c>
    </row>
    <row r="308" spans="1:4" ht="19.5" customHeight="1" x14ac:dyDescent="0.2">
      <c r="A308" s="73" t="s">
        <v>154</v>
      </c>
      <c r="B308" s="207" t="s">
        <v>173</v>
      </c>
      <c r="C308" s="117">
        <v>10.99</v>
      </c>
      <c r="D308" s="119">
        <v>44580</v>
      </c>
    </row>
    <row r="309" spans="1:4" ht="19.5" customHeight="1" x14ac:dyDescent="0.2">
      <c r="A309" s="73" t="s">
        <v>109</v>
      </c>
      <c r="B309" s="207" t="s">
        <v>106</v>
      </c>
      <c r="C309" s="117">
        <v>7.84</v>
      </c>
      <c r="D309" s="119">
        <v>44580</v>
      </c>
    </row>
    <row r="310" spans="1:4" ht="19.5" customHeight="1" x14ac:dyDescent="0.2">
      <c r="A310" s="73" t="s">
        <v>180</v>
      </c>
      <c r="B310" s="207" t="s">
        <v>134</v>
      </c>
      <c r="C310" s="117">
        <v>7</v>
      </c>
      <c r="D310" s="119">
        <v>44567</v>
      </c>
    </row>
    <row r="311" spans="1:4" ht="19.5" customHeight="1" x14ac:dyDescent="0.2">
      <c r="A311" s="73" t="s">
        <v>487</v>
      </c>
      <c r="B311" s="207" t="s">
        <v>488</v>
      </c>
      <c r="C311" s="117">
        <v>4</v>
      </c>
      <c r="D311" s="119">
        <v>44580</v>
      </c>
    </row>
    <row r="312" spans="1:4" ht="19.5" customHeight="1" x14ac:dyDescent="0.2">
      <c r="A312" s="211"/>
      <c r="B312" s="207"/>
      <c r="C312" s="213"/>
      <c r="D312" s="212"/>
    </row>
    <row r="313" spans="1:4" ht="19.5" customHeight="1" thickBot="1" x14ac:dyDescent="0.25">
      <c r="A313" s="211"/>
      <c r="B313" s="207"/>
      <c r="C313" s="214">
        <f>SUM(C5:C312)</f>
        <v>2347488.4700000011</v>
      </c>
      <c r="D313" s="215"/>
    </row>
    <row r="314" spans="1:4" ht="19.5" customHeight="1" thickTop="1" thickBot="1" x14ac:dyDescent="0.25">
      <c r="A314" s="216"/>
      <c r="B314" s="217"/>
      <c r="C314" s="218"/>
      <c r="D314" s="219"/>
    </row>
  </sheetData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Stephen Benson</cp:lastModifiedBy>
  <cp:lastPrinted>2019-08-26T19:44:29Z</cp:lastPrinted>
  <dcterms:created xsi:type="dcterms:W3CDTF">1999-01-04T15:32:22Z</dcterms:created>
  <dcterms:modified xsi:type="dcterms:W3CDTF">2022-02-16T17:27:32Z</dcterms:modified>
</cp:coreProperties>
</file>