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codeName="ThisWorkbook"/>
  <mc:AlternateContent xmlns:mc="http://schemas.openxmlformats.org/markup-compatibility/2006">
    <mc:Choice Requires="x15">
      <x15ac:absPath xmlns:x15ac="http://schemas.microsoft.com/office/spreadsheetml/2010/11/ac" url="H:\BOT\April 2022\"/>
    </mc:Choice>
  </mc:AlternateContent>
  <xr:revisionPtr revIDLastSave="0" documentId="13_ncr:1_{087AAE75-6C50-4A9E-A2C6-6B658CDDC164}" xr6:coauthVersionLast="36" xr6:coauthVersionMax="36" xr10:uidLastSave="{00000000-0000-0000-0000-000000000000}"/>
  <bookViews>
    <workbookView xWindow="0" yWindow="0" windowWidth="28800" windowHeight="1237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Expenditures!$A$1:$F$220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B52" i="15" l="1"/>
  <c r="B31" i="9"/>
  <c r="B23" i="9"/>
  <c r="L9" i="16" l="1"/>
  <c r="K9" i="16"/>
  <c r="D12" i="9"/>
  <c r="F12" i="15"/>
  <c r="K24" i="16" l="1"/>
  <c r="M24" i="16"/>
  <c r="D30" i="15"/>
  <c r="O20" i="16"/>
  <c r="O21" i="16"/>
  <c r="O22" i="16"/>
  <c r="O23" i="16"/>
  <c r="O19" i="16"/>
  <c r="O17" i="16"/>
  <c r="O10" i="16"/>
  <c r="O11" i="16"/>
  <c r="O12" i="16"/>
  <c r="O13" i="16"/>
  <c r="O14" i="16"/>
  <c r="O9" i="16"/>
  <c r="N16" i="16"/>
  <c r="N25" i="16" s="1"/>
  <c r="D21" i="16"/>
  <c r="D19" i="16"/>
  <c r="D9" i="16"/>
  <c r="D19" i="15" l="1"/>
  <c r="D18" i="15"/>
  <c r="D12" i="15"/>
  <c r="I16" i="16" l="1"/>
  <c r="H16" i="16"/>
  <c r="G16" i="16"/>
  <c r="G28" i="15" l="1"/>
  <c r="H35" i="15" l="1"/>
  <c r="I35" i="15"/>
  <c r="G35" i="15"/>
  <c r="F52" i="15" l="1"/>
  <c r="D52" i="15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F21" i="16"/>
  <c r="F19" i="16"/>
  <c r="F20" i="16"/>
  <c r="F22" i="16"/>
  <c r="F23" i="16"/>
  <c r="J23" i="16"/>
  <c r="J22" i="16"/>
  <c r="J21" i="16"/>
  <c r="J20" i="16"/>
  <c r="J19" i="16"/>
  <c r="J17" i="16"/>
  <c r="J15" i="16"/>
  <c r="J14" i="16"/>
  <c r="J13" i="16"/>
  <c r="J12" i="16"/>
  <c r="J11" i="16"/>
  <c r="J10" i="16"/>
  <c r="J9" i="16"/>
  <c r="E52" i="15"/>
  <c r="J16" i="16" l="1"/>
  <c r="D24" i="16" l="1"/>
  <c r="B24" i="16"/>
  <c r="E24" i="16"/>
  <c r="F14" i="16" l="1"/>
  <c r="F13" i="16"/>
  <c r="F12" i="16"/>
  <c r="F11" i="16"/>
  <c r="F10" i="16"/>
  <c r="F9" i="16"/>
  <c r="K16" i="16" l="1"/>
  <c r="G24" i="16"/>
  <c r="H24" i="16"/>
  <c r="I24" i="16"/>
  <c r="C16" i="16"/>
  <c r="C25" i="16" s="1"/>
  <c r="D16" i="16"/>
  <c r="D25" i="16" s="1"/>
  <c r="E16" i="16"/>
  <c r="E25" i="16" s="1"/>
  <c r="B16" i="16"/>
  <c r="B25" i="16" s="1"/>
  <c r="F15" i="16" l="1"/>
  <c r="F24" i="16" l="1"/>
  <c r="J24" i="16"/>
  <c r="F16" i="16"/>
  <c r="F17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5" i="16"/>
  <c r="G25" i="16"/>
  <c r="I25" i="16"/>
  <c r="B54" i="15"/>
  <c r="C38" i="15"/>
  <c r="C54" i="15" s="1"/>
  <c r="F25" i="16"/>
  <c r="H12" i="15"/>
  <c r="G12" i="15"/>
  <c r="E19" i="9"/>
  <c r="I43" i="15"/>
  <c r="H43" i="15"/>
  <c r="K25" i="16"/>
  <c r="D19" i="9"/>
  <c r="H25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5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O24" i="16" l="1"/>
  <c r="L16" i="16" l="1"/>
  <c r="L25" i="16" s="1"/>
  <c r="O16" i="16" l="1"/>
  <c r="O25" i="16" s="1"/>
</calcChain>
</file>

<file path=xl/sharedStrings.xml><?xml version="1.0" encoding="utf-8"?>
<sst xmlns="http://schemas.openxmlformats.org/spreadsheetml/2006/main" count="775" uniqueCount="503">
  <si>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</si>
  <si>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</si>
  <si>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</si>
  <si>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</si>
  <si>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</si>
  <si>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</si>
  <si>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</si>
  <si>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</si>
  <si>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</si>
  <si>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</si>
  <si>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</si>
  <si>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</si>
  <si>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</si>
  <si>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</si>
  <si>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</si>
  <si>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</si>
  <si>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</si>
  <si>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</si>
  <si>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</si>
  <si>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</si>
  <si>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</si>
  <si>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</si>
  <si>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</si>
  <si>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</si>
  <si>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</si>
  <si>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</si>
  <si>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</si>
  <si>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</si>
  <si>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</si>
  <si>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</si>
  <si>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</si>
  <si>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</si>
  <si>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</si>
  <si>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</si>
  <si>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</si>
  <si>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</si>
  <si>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</si>
  <si>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</si>
  <si>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</si>
  <si>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</si>
  <si>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</si>
  <si>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</si>
  <si>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</si>
  <si>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</si>
  <si>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</si>
  <si>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</si>
  <si>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</si>
  <si>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</si>
  <si>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</si>
  <si>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</si>
  <si>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</si>
  <si>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</si>
  <si>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</si>
  <si>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</si>
  <si>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</si>
  <si>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</si>
  <si>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</si>
  <si>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</si>
  <si>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</si>
  <si>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</si>
  <si>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</si>
  <si>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</si>
  <si>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</si>
  <si>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</si>
  <si>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</si>
  <si>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</si>
  <si>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</si>
  <si>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</si>
  <si>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</si>
  <si>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</si>
  <si>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</si>
  <si>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</si>
  <si>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 xml:space="preserve">   2019 Construction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</si>
  <si>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</si>
  <si>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</si>
  <si>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</si>
  <si>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</si>
  <si>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</si>
  <si>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</si>
  <si>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</si>
  <si>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</si>
  <si>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</si>
  <si>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</si>
  <si>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</si>
  <si>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</si>
  <si>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</si>
  <si>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</si>
  <si>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</si>
  <si>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</si>
  <si>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</si>
  <si>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</si>
  <si>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</si>
  <si>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</si>
  <si>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Series 2019</t>
  </si>
  <si>
    <t>Construction</t>
  </si>
  <si>
    <t>Citibank</t>
  </si>
  <si>
    <t>Reliant</t>
  </si>
  <si>
    <t>Campus-Utilities</t>
  </si>
  <si>
    <t>Shamrock Property Management</t>
  </si>
  <si>
    <t>City of Waco - Water Dept.</t>
  </si>
  <si>
    <t>Bain Paper Company</t>
  </si>
  <si>
    <t>Custodial-Supplies</t>
  </si>
  <si>
    <t>Chemistry-Supplies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</si>
  <si>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</si>
  <si>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</si>
  <si>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</si>
  <si>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</si>
  <si>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</si>
  <si>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</si>
  <si>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</si>
  <si>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</si>
  <si>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</si>
  <si>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</si>
  <si>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</si>
  <si>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</si>
  <si>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</si>
  <si>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A-1 Banner &amp; Sign Co. Inc</t>
  </si>
  <si>
    <t>HEB Credit Receivables</t>
  </si>
  <si>
    <t>Food Services-Supplies</t>
  </si>
  <si>
    <t>Landscape Supply</t>
  </si>
  <si>
    <t>Ranch-Supplies</t>
  </si>
  <si>
    <t>Bar None Country Store</t>
  </si>
  <si>
    <t>AT&amp;T Mobility</t>
  </si>
  <si>
    <t>Fuelman</t>
  </si>
  <si>
    <t>Security-Supplies</t>
  </si>
  <si>
    <t>Cosmetology-Supplies</t>
  </si>
  <si>
    <t>Gale/Cengage Learning</t>
  </si>
  <si>
    <t>Library-Books</t>
  </si>
  <si>
    <t>Keith's Ace Hardware</t>
  </si>
  <si>
    <t>American DataBank LLC</t>
  </si>
  <si>
    <t>Physical Plant-Auto Maintenance</t>
  </si>
  <si>
    <t>Ridgewood Country Club</t>
  </si>
  <si>
    <t>Green Life Interiors</t>
  </si>
  <si>
    <t>Athletics-Supplies</t>
  </si>
  <si>
    <t>Star Supply Inc</t>
  </si>
  <si>
    <t>Matheson Tri-Gas, Inc</t>
  </si>
  <si>
    <t>Child Development-Telephone</t>
  </si>
  <si>
    <t>Vet Tech-Supplies</t>
  </si>
  <si>
    <t>The College Board</t>
  </si>
  <si>
    <t>Procurement Card- Departmental Charges</t>
  </si>
  <si>
    <t>HCS Inc</t>
  </si>
  <si>
    <t>Texas General Land Office</t>
  </si>
  <si>
    <t>YBP Library Services</t>
  </si>
  <si>
    <t>2021/2022</t>
  </si>
  <si>
    <t>Inceptia</t>
  </si>
  <si>
    <t>Waco Tribune Herald</t>
  </si>
  <si>
    <t>P&amp;E Mechanical Contractors LLC</t>
  </si>
  <si>
    <t>Carolina Biological Supply Com</t>
  </si>
  <si>
    <t>Biology-Supplies</t>
  </si>
  <si>
    <t xml:space="preserve">  Food Services</t>
  </si>
  <si>
    <t>CDW Government, Inc</t>
  </si>
  <si>
    <t>Technology for Education</t>
  </si>
  <si>
    <t>Global Financial Aid Services</t>
  </si>
  <si>
    <t>Texas Golf Karts</t>
  </si>
  <si>
    <t xml:space="preserve">   Texas Range</t>
  </si>
  <si>
    <t>ATDS</t>
  </si>
  <si>
    <t>Workforce-Truck Driving School</t>
  </si>
  <si>
    <t>Esquire of Texas</t>
  </si>
  <si>
    <t>Lighthouse Streaming</t>
  </si>
  <si>
    <t>Amazon Capital Services</t>
  </si>
  <si>
    <t>Marcom-Supplies</t>
  </si>
  <si>
    <t>Alsco Inc</t>
  </si>
  <si>
    <t>Baseball-Supplies</t>
  </si>
  <si>
    <t>President's Office-Sponsorship</t>
  </si>
  <si>
    <t>The Huntington National Bank</t>
  </si>
  <si>
    <t>Alliance Electrical Group</t>
  </si>
  <si>
    <t>Marianna,Inc.</t>
  </si>
  <si>
    <t>Student Support Services-Telephone</t>
  </si>
  <si>
    <t>U.S. Foods Inc</t>
  </si>
  <si>
    <t>Zoom Video Communications, Inc</t>
  </si>
  <si>
    <t>ISS-Video Conferencing</t>
  </si>
  <si>
    <t>January</t>
  </si>
  <si>
    <t xml:space="preserve">   Receivables</t>
  </si>
  <si>
    <t>Rabroker AC and Plumbing</t>
  </si>
  <si>
    <t>CSC Module E-Renovations</t>
  </si>
  <si>
    <t>RBDR, PLLC-Architects</t>
  </si>
  <si>
    <t>Barsh Company</t>
  </si>
  <si>
    <t>BPAC-Plaza Renovation</t>
  </si>
  <si>
    <t>Continental Touring Solutions</t>
  </si>
  <si>
    <t>Athletics-Bus Charters</t>
  </si>
  <si>
    <t>BSN Sports, LLC</t>
  </si>
  <si>
    <t>Onity, Inc</t>
  </si>
  <si>
    <t>EMA Engineering &amp; Consulting</t>
  </si>
  <si>
    <t>Elsevier, Inc.</t>
  </si>
  <si>
    <t>Nursing-Exit Exams</t>
  </si>
  <si>
    <t>Joe W Fly Co., Inc</t>
  </si>
  <si>
    <t>ATMOS ENERGY</t>
  </si>
  <si>
    <t>Prophecy Media Group, LLC</t>
  </si>
  <si>
    <t>Integ</t>
  </si>
  <si>
    <t>Construction Edge</t>
  </si>
  <si>
    <t>Demco</t>
  </si>
  <si>
    <t>Casco Industries</t>
  </si>
  <si>
    <t>Fire Academy-Supplies</t>
  </si>
  <si>
    <t>KHT Electronics</t>
  </si>
  <si>
    <t>ISS-HD SDI Cables and Speakers</t>
  </si>
  <si>
    <t>State Comptroller</t>
  </si>
  <si>
    <t>Athletics-Basketball Streaming</t>
  </si>
  <si>
    <t>Library-Periodicals</t>
  </si>
  <si>
    <t>Worth Hydrochem of Central Tex</t>
  </si>
  <si>
    <t>Award Specialties</t>
  </si>
  <si>
    <t>IDEXX Distribution, Inc</t>
  </si>
  <si>
    <t>John Scammell</t>
  </si>
  <si>
    <t>Ranch-Farrier Services</t>
  </si>
  <si>
    <t>Financial Aid-Grace Calling Fees</t>
  </si>
  <si>
    <t>Baylor University</t>
  </si>
  <si>
    <t>Bound Tree Medical, LLC</t>
  </si>
  <si>
    <t>EMS-Supplies</t>
  </si>
  <si>
    <t>Baseball-Mower Lease</t>
  </si>
  <si>
    <t>WC Tractor-Waco</t>
  </si>
  <si>
    <t>H.B. Blake Company, Inc.</t>
  </si>
  <si>
    <t>Health Professions-Immunization Tracking</t>
  </si>
  <si>
    <t>Sound</t>
  </si>
  <si>
    <t>Vet Tech-Software Maintenance</t>
  </si>
  <si>
    <t>City of Waco</t>
  </si>
  <si>
    <t>Open Text Inc</t>
  </si>
  <si>
    <t>ISS-Texting Service</t>
  </si>
  <si>
    <t>Stericycle</t>
  </si>
  <si>
    <t>Student Records-Shredding Service</t>
  </si>
  <si>
    <t>Biokosmetik of Texas, Inc</t>
  </si>
  <si>
    <t>Nestle USA, Inc.</t>
  </si>
  <si>
    <t>Time Warner Cable</t>
  </si>
  <si>
    <t>Dupuy Oxygen &amp; Supply Co.</t>
  </si>
  <si>
    <t>Medline Industries, Inc</t>
  </si>
  <si>
    <t>Lexis-Nexis</t>
  </si>
  <si>
    <t>Kelvin L. Beachum</t>
  </si>
  <si>
    <t>Athletics-Official</t>
  </si>
  <si>
    <t>Henry N. Howard</t>
  </si>
  <si>
    <t>Michael S. McDowell</t>
  </si>
  <si>
    <t>Caleb M. Overstreet</t>
  </si>
  <si>
    <t>Peter Contreras</t>
  </si>
  <si>
    <t>Lochridge-Priest, Inc.</t>
  </si>
  <si>
    <t>Total Office Solutions</t>
  </si>
  <si>
    <t>The Tire House</t>
  </si>
  <si>
    <t>Cracker Barrel</t>
  </si>
  <si>
    <t>Smoot-Anderson Company, Inc.</t>
  </si>
  <si>
    <t>Batteries Plus Bulbs</t>
  </si>
  <si>
    <t>Ambolds</t>
  </si>
  <si>
    <t>First Response</t>
  </si>
  <si>
    <t>Airgas USA, LLC</t>
  </si>
  <si>
    <t>Thru Feb 2021</t>
  </si>
  <si>
    <t>Thru Feb 2022</t>
  </si>
  <si>
    <t>February</t>
  </si>
  <si>
    <t>Jan '22/Feb '22</t>
  </si>
  <si>
    <t>Feb '21/Feb '22</t>
  </si>
  <si>
    <t>Feb '22/Budget</t>
  </si>
  <si>
    <t>2/28/2022</t>
  </si>
  <si>
    <t>Six months or 50.00%</t>
  </si>
  <si>
    <t>Pledged Tuition, Interest &amp; Aux</t>
  </si>
  <si>
    <t>Pledged Tuition: Scholarship</t>
  </si>
  <si>
    <t>CIF</t>
  </si>
  <si>
    <t>Expenditures for February 2022</t>
  </si>
  <si>
    <t>TIF Payment</t>
  </si>
  <si>
    <t>LTC Building-Office Furniture and Chairs</t>
  </si>
  <si>
    <t>Sam Pack's Five Star Ford</t>
  </si>
  <si>
    <t>Pysical Plant-New Truck</t>
  </si>
  <si>
    <t>Athletics-Student Housing Rent</t>
  </si>
  <si>
    <t>Complete Supply Inc</t>
  </si>
  <si>
    <t>CSC Module F-AHU Replacements</t>
  </si>
  <si>
    <t>Jostens</t>
  </si>
  <si>
    <t>Baseball-Championship Rings</t>
  </si>
  <si>
    <t>CSC-E-Renovation</t>
  </si>
  <si>
    <t>KnowBe4 Inc</t>
  </si>
  <si>
    <t>ISS-Security Awareness Training Subscription</t>
  </si>
  <si>
    <t>Red River Technology LLC</t>
  </si>
  <si>
    <t>ISS-Telephone System Upgrade</t>
  </si>
  <si>
    <t>Title VIII-Projectors</t>
  </si>
  <si>
    <t>LTC-3rd Floor Renovation</t>
  </si>
  <si>
    <t>DMI Corp</t>
  </si>
  <si>
    <t>ATT Mobility</t>
  </si>
  <si>
    <t>IREPO Grant-Hot Spots</t>
  </si>
  <si>
    <t>TK Elevator Corporation</t>
  </si>
  <si>
    <t>Central Utilities-Elevator Maintenance</t>
  </si>
  <si>
    <t>Sovos Compliance LLC</t>
  </si>
  <si>
    <t>Human Resources-Software Renewal</t>
  </si>
  <si>
    <t>Computer Information Systems-Data Center-Perkins</t>
  </si>
  <si>
    <t>MP2 Energy Texas LLC</t>
  </si>
  <si>
    <t>Jani A. Parsons</t>
  </si>
  <si>
    <t>Music-Other Expenses</t>
  </si>
  <si>
    <t>Parchment LLC</t>
  </si>
  <si>
    <t>Admissions-Supplies</t>
  </si>
  <si>
    <t>UWorld</t>
  </si>
  <si>
    <t>Nursing-Supplies</t>
  </si>
  <si>
    <t>Cen-Tex Roof Systems, Inc</t>
  </si>
  <si>
    <t>Conference Center-Supplies</t>
  </si>
  <si>
    <t>Metro Fire Apparatus Specialis</t>
  </si>
  <si>
    <t>Rehabmart LLC</t>
  </si>
  <si>
    <t>Perkins-Therapy Tables</t>
  </si>
  <si>
    <t>NEI Datacom</t>
  </si>
  <si>
    <t>ISS-Antenna Drops</t>
  </si>
  <si>
    <t>Respondus, Inc</t>
  </si>
  <si>
    <t>Central Texas Lawn</t>
  </si>
  <si>
    <t>Broadway Inbound Payments</t>
  </si>
  <si>
    <t>Theatre-Student Travel</t>
  </si>
  <si>
    <t>Universal Companies, Inc</t>
  </si>
  <si>
    <t>Title VIII-Lapel Microphones</t>
  </si>
  <si>
    <t>Sydex LLC</t>
  </si>
  <si>
    <t>Baseball-Software License Renewal</t>
  </si>
  <si>
    <t>Decker Mechanical</t>
  </si>
  <si>
    <t>Library-Supplies</t>
  </si>
  <si>
    <t>Health Professions-Supplies</t>
  </si>
  <si>
    <t>Insight Public Sector Inc</t>
  </si>
  <si>
    <t>ISS-Technical Maitenance Supplies</t>
  </si>
  <si>
    <t>Solarwinds Inc</t>
  </si>
  <si>
    <t>ISS-Monitoring Renewal</t>
  </si>
  <si>
    <t>ACEN</t>
  </si>
  <si>
    <t>Nursing-Accreditation Fee</t>
  </si>
  <si>
    <t>Theater-Student Travel</t>
  </si>
  <si>
    <t>Johnson Roofing, Inc.</t>
  </si>
  <si>
    <t>Foundation-Income Tax Return Form Review</t>
  </si>
  <si>
    <t>Extended DISC North America In</t>
  </si>
  <si>
    <t>Continuing Education-Disc Assessments</t>
  </si>
  <si>
    <t>XPrep Learning Solutions</t>
  </si>
  <si>
    <t>Vet Tech-Online Subscription</t>
  </si>
  <si>
    <t>Cengage Learning</t>
  </si>
  <si>
    <t>Continuing Education-Medical Billing and Coding Course</t>
  </si>
  <si>
    <t>Waco Convention Center</t>
  </si>
  <si>
    <t>Commencement-Graduation Fall 2022</t>
  </si>
  <si>
    <t>North Hills Promotions</t>
  </si>
  <si>
    <t>President's Office-Supplies</t>
  </si>
  <si>
    <t>CoARC</t>
  </si>
  <si>
    <t>Respiratory Care-Accreditation Fee</t>
  </si>
  <si>
    <t>HigherEdJobs.com</t>
  </si>
  <si>
    <t>Human Resources-Advertising</t>
  </si>
  <si>
    <t>Myatt Fuels LLC</t>
  </si>
  <si>
    <t>UNCF</t>
  </si>
  <si>
    <t>Accounts Receivable-Scholarship Return</t>
  </si>
  <si>
    <t>Salem Press</t>
  </si>
  <si>
    <t>ISS-Transformer</t>
  </si>
  <si>
    <t>Coca-Cola Southwest Beverages</t>
  </si>
  <si>
    <t>Continuing Education-EKG Tech Class</t>
  </si>
  <si>
    <t>HEB Food Store</t>
  </si>
  <si>
    <t>Mens Basketball-Weekend Meals</t>
  </si>
  <si>
    <t>Hewlett Packard</t>
  </si>
  <si>
    <t>ISS-Departments Printer Service</t>
  </si>
  <si>
    <t>D1 Design Group LLC</t>
  </si>
  <si>
    <t>ISS-Technical Maintenance Supplies</t>
  </si>
  <si>
    <t>Texas Sports Radio Network</t>
  </si>
  <si>
    <t>Athletics-Baseball Games</t>
  </si>
  <si>
    <t>Wichita State University</t>
  </si>
  <si>
    <t>HURI-Conf Fees</t>
  </si>
  <si>
    <t>Brustein &amp; Manasevit, PLLC</t>
  </si>
  <si>
    <t>Perkins-Conf Reg</t>
  </si>
  <si>
    <t>BPAC-Plaza Renovations</t>
  </si>
  <si>
    <t>National League for Nursing</t>
  </si>
  <si>
    <t>Nursing-Simulation Courses</t>
  </si>
  <si>
    <t>Commencememt-Fall Graduation</t>
  </si>
  <si>
    <t>Belfor USA Group Inc</t>
  </si>
  <si>
    <t>Midwestern State University</t>
  </si>
  <si>
    <t>Women's Golf-Travel</t>
  </si>
  <si>
    <t>The Dallas Morning News</t>
  </si>
  <si>
    <t>ISS-Cisco Service Agreements</t>
  </si>
  <si>
    <t>EMT-Supplies</t>
  </si>
  <si>
    <t>President's Office-Grad Student Athletics</t>
  </si>
  <si>
    <t>NAFECO</t>
  </si>
  <si>
    <t>Student Support Services-Etiquette Luncheon</t>
  </si>
  <si>
    <t>Kerr Waste Services LLC</t>
  </si>
  <si>
    <t>University of Houston- Victori</t>
  </si>
  <si>
    <t>Golf-Travel</t>
  </si>
  <si>
    <t>Ahoy New York Tours and Tastin</t>
  </si>
  <si>
    <t>New York Study Tour</t>
  </si>
  <si>
    <t>Certified Horsemanship Assoc</t>
  </si>
  <si>
    <t>Bearcom</t>
  </si>
  <si>
    <t>Lexipol</t>
  </si>
  <si>
    <t>Security-Software Renewal</t>
  </si>
  <si>
    <t>The Bank of New York Mellon</t>
  </si>
  <si>
    <t>Bond Series 2015-Agent Fee</t>
  </si>
  <si>
    <t>Bond Series 2019-Agent Fees</t>
  </si>
  <si>
    <t>Waterwell LLC</t>
  </si>
  <si>
    <t>Nursing-Software License</t>
  </si>
  <si>
    <t>W Promotions</t>
  </si>
  <si>
    <t>Team Magnet Promotions</t>
  </si>
  <si>
    <t>Fire Academy-Hoods and Gloves</t>
  </si>
  <si>
    <t>University of the Southwest</t>
  </si>
  <si>
    <t>LEARN</t>
  </si>
  <si>
    <t>ISS-Affiliate Fees</t>
  </si>
  <si>
    <t>Stephen F Austin University</t>
  </si>
  <si>
    <t>Dance-Floor Rental</t>
  </si>
  <si>
    <t>Acct# 35028168</t>
  </si>
  <si>
    <t>Ludwig Saw &amp; Tool</t>
  </si>
  <si>
    <t>Baylor Lariat Advertising</t>
  </si>
  <si>
    <t>Virkim</t>
  </si>
  <si>
    <t>Agri-Wood Products, Inc</t>
  </si>
  <si>
    <t>Library of Congress</t>
  </si>
  <si>
    <t>Library-Web Subscription Renewal</t>
  </si>
  <si>
    <t>Exxat LLC</t>
  </si>
  <si>
    <t>Physical Therapy-Online Access Fees</t>
  </si>
  <si>
    <t>TACTE</t>
  </si>
  <si>
    <t>Perkins-Conf Fee</t>
  </si>
  <si>
    <t>Angleick D. Pantaze</t>
  </si>
  <si>
    <t>Highlander Ranch-Clinician</t>
  </si>
  <si>
    <t>Vet Tech-Software Access</t>
  </si>
  <si>
    <t>Security-Radio System Billing</t>
  </si>
  <si>
    <t>Trammell R. Kelly</t>
  </si>
  <si>
    <t>Theatre-Spring Production #1</t>
  </si>
  <si>
    <t>Covetrus North America/Butler</t>
  </si>
  <si>
    <t>ISS-Cable Services</t>
  </si>
  <si>
    <t>University of Texas@Austin</t>
  </si>
  <si>
    <t>Professional Development-Advertising</t>
  </si>
  <si>
    <t>COE</t>
  </si>
  <si>
    <t>MOE Grant-Supplies</t>
  </si>
  <si>
    <t>Auto-Chlor System</t>
  </si>
  <si>
    <t>Buzbee Feed &amp; Seed, Inc</t>
  </si>
  <si>
    <t>Bellmead Chamber of Commerce</t>
  </si>
  <si>
    <t>WJCAC</t>
  </si>
  <si>
    <t>Athletics-Advertising</t>
  </si>
  <si>
    <t>Solomon B. Stern</t>
  </si>
  <si>
    <t>Engineering-Supplies</t>
  </si>
  <si>
    <t>CEO Professional Plumbing Serv</t>
  </si>
  <si>
    <t>McLennan County Extension Offi</t>
  </si>
  <si>
    <t>CE-Consultant Instruction</t>
  </si>
  <si>
    <t>Vet Tech-Software Subscription</t>
  </si>
  <si>
    <t>Caldwell Electric</t>
  </si>
  <si>
    <t>O'Reilly Automotive, Inc</t>
  </si>
  <si>
    <t>Perkins-Travel</t>
  </si>
  <si>
    <t>Jan 2022 Sales Tax</t>
  </si>
  <si>
    <t>Texas Language Connection, LLC</t>
  </si>
  <si>
    <t>Interpreting Services-Other Expenses</t>
  </si>
  <si>
    <t>Darrel Cooper</t>
  </si>
  <si>
    <t>Scott Johnston</t>
  </si>
  <si>
    <t>Karl R. Quebe</t>
  </si>
  <si>
    <t>Medsharps</t>
  </si>
  <si>
    <t>Nursing-Medical Waste Service</t>
  </si>
  <si>
    <t>miniPCR bio/Amplyus</t>
  </si>
  <si>
    <t>Med Lab-Supplies</t>
  </si>
  <si>
    <t>Door Control Services, Inc</t>
  </si>
  <si>
    <t>Joey DeLeon</t>
  </si>
  <si>
    <t>Vet Tech-Farrier Services</t>
  </si>
  <si>
    <t>Security-Investigative Technology Subscription</t>
  </si>
  <si>
    <t>T.A.C.T.E.</t>
  </si>
  <si>
    <t>Perkins-Conf Fees</t>
  </si>
  <si>
    <t>Apple Computer, Inc</t>
  </si>
  <si>
    <t>Title V-Ipad</t>
  </si>
  <si>
    <t>Omnia Partners contract #R-TC-17006  Tech Maintenance Hard drive replacement [TICK:57492]</t>
  </si>
  <si>
    <t>Library-Boojs</t>
  </si>
  <si>
    <t>Financial Services-Advertising</t>
  </si>
  <si>
    <t>Quadmed Inc</t>
  </si>
  <si>
    <t>Food Services-Catering</t>
  </si>
  <si>
    <t>Education Service Ctr Region12</t>
  </si>
  <si>
    <t>Finacial Aid-File Reviews</t>
  </si>
  <si>
    <t>Performance Programs Company,</t>
  </si>
  <si>
    <t>Real Estate-Supplies</t>
  </si>
  <si>
    <t>Thomson Reuters-West</t>
  </si>
  <si>
    <t>Paralegal-Online Access</t>
  </si>
  <si>
    <t>Hibbs Hallmark &amp; Company</t>
  </si>
  <si>
    <t>Insurance-Student Accident Travel</t>
  </si>
  <si>
    <t>TSAC</t>
  </si>
  <si>
    <t>RSVP-Membership Dues</t>
  </si>
  <si>
    <t>Abbie M. Burks</t>
  </si>
  <si>
    <t>Rad Tech Student Org</t>
  </si>
  <si>
    <t>Kaylie E. Hudson</t>
  </si>
  <si>
    <t>Red Tech Student Org</t>
  </si>
  <si>
    <t>Gray House Publishing</t>
  </si>
  <si>
    <t>The Myers-Briggs Company</t>
  </si>
  <si>
    <t>Student Engagement-Online Subscription</t>
  </si>
  <si>
    <t>Child Development-CPR Training</t>
  </si>
  <si>
    <t>China Spring Country Store</t>
  </si>
  <si>
    <t>Midwest Veterinary Supply</t>
  </si>
  <si>
    <t>Kara Crossett</t>
  </si>
  <si>
    <t>Phillip Guinn</t>
  </si>
  <si>
    <t>Jamar D Whitehurst</t>
  </si>
  <si>
    <t>David Knoles</t>
  </si>
  <si>
    <t>David Oriol</t>
  </si>
  <si>
    <t>Michael Patti</t>
  </si>
  <si>
    <t>Tommy L. Swanson</t>
  </si>
  <si>
    <t>Bradley Test</t>
  </si>
  <si>
    <t>Gabriel Trinidad</t>
  </si>
  <si>
    <t>Shandra Twine</t>
  </si>
  <si>
    <t>James N. Shinder, PHDMPH</t>
  </si>
  <si>
    <t>CE-Travel</t>
  </si>
  <si>
    <t>Anderson J. Evans</t>
  </si>
  <si>
    <t>Kenny Gardner</t>
  </si>
  <si>
    <t>Brette Hayward</t>
  </si>
  <si>
    <t>Darwin Isham</t>
  </si>
  <si>
    <t>Andrew Martin</t>
  </si>
  <si>
    <t>Simona P. Sandoval</t>
  </si>
  <si>
    <t>Anthony D. Thomas</t>
  </si>
  <si>
    <t>Johnny Wilkins</t>
  </si>
  <si>
    <t>All in Health and Wellness</t>
  </si>
  <si>
    <t>TRIO-Presenter</t>
  </si>
  <si>
    <t>Cracker Barrel Old Country Sto</t>
  </si>
  <si>
    <t>Student Support Services-Catering</t>
  </si>
  <si>
    <t>Firmin Business Forms, Inc.</t>
  </si>
  <si>
    <t>Foundation-Supplies</t>
  </si>
  <si>
    <t>Marc A. Levesque</t>
  </si>
  <si>
    <t>Mars-Supplies</t>
  </si>
  <si>
    <t>FedEx</t>
  </si>
  <si>
    <t>Mail Services-Department Charges</t>
  </si>
  <si>
    <t>Perkins-Membership Dues</t>
  </si>
  <si>
    <t>Technical Laboratory Systems</t>
  </si>
  <si>
    <t>Continuing Education-CPT Modular Safety</t>
  </si>
  <si>
    <t>La Vega PTO</t>
  </si>
  <si>
    <t>SurgiReal Products, Inc</t>
  </si>
  <si>
    <t>Chuck Jennings</t>
  </si>
  <si>
    <t>Dreamfly Promotions Inc</t>
  </si>
  <si>
    <t>Discount Vacuum &amp;</t>
  </si>
  <si>
    <t>Jason's Deli</t>
  </si>
  <si>
    <t>HOT Goodwill Industries, Inc</t>
  </si>
  <si>
    <t>Continuing Education-Computer Skills Course</t>
  </si>
  <si>
    <t>Campus-Utiltiies</t>
  </si>
  <si>
    <t>Law Enforcement-Supplies</t>
  </si>
  <si>
    <t>Title VIII-Additional Licenses</t>
  </si>
  <si>
    <t>Jaynes, Reitmeier, Boyd &amp; Therrell</t>
  </si>
  <si>
    <t>ISS-Webcams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</si>
</sst>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0.00000000%"/>
    <numFmt numFmtId="170" formatCode="_(&quot;$&quot;* #,##0_);_(&quot;$&quot;* \(#,##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4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5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6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9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10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8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11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3" fillId="12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3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4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5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7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8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3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4" fillId="3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5" fillId="20" borderId="1" applyNumberFormat="0" applyAlignment="0" applyProtection="0"/>
    <xf numFmtId="0" fontId="37" fillId="52" borderId="53" applyNumberFormat="0" applyAlignment="0" applyProtection="0"/>
    <xf numFmtId="0" fontId="37" fillId="52" borderId="53" applyNumberFormat="0" applyAlignment="0" applyProtection="0"/>
    <xf numFmtId="0" fontId="37" fillId="52" borderId="53" applyNumberFormat="0" applyAlignment="0" applyProtection="0"/>
    <xf numFmtId="0" fontId="37" fillId="52" borderId="53" applyNumberFormat="0" applyAlignment="0" applyProtection="0"/>
    <xf numFmtId="0" fontId="16" fillId="21" borderId="2" applyNumberFormat="0" applyAlignment="0" applyProtection="0"/>
    <xf numFmtId="0" fontId="38" fillId="53" borderId="54" applyNumberFormat="0" applyAlignment="0" applyProtection="0"/>
    <xf numFmtId="0" fontId="38" fillId="53" borderId="54" applyNumberFormat="0" applyAlignment="0" applyProtection="0"/>
    <xf numFmtId="0" fontId="38" fillId="53" borderId="54" applyNumberFormat="0" applyAlignment="0" applyProtection="0"/>
    <xf numFmtId="0" fontId="38" fillId="53" borderId="54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19" fillId="0" borderId="3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5" borderId="53" applyNumberFormat="0" applyAlignment="0" applyProtection="0"/>
    <xf numFmtId="0" fontId="44" fillId="55" borderId="53" applyNumberFormat="0" applyAlignment="0" applyProtection="0"/>
    <xf numFmtId="0" fontId="44" fillId="55" borderId="53" applyNumberFormat="0" applyAlignment="0" applyProtection="0"/>
    <xf numFmtId="0" fontId="44" fillId="55" borderId="53" applyNumberFormat="0" applyAlignment="0" applyProtection="0"/>
    <xf numFmtId="0" fontId="21" fillId="0" borderId="4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22" fillId="22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7" borderId="59" applyNumberFormat="0" applyFont="0" applyAlignment="0" applyProtection="0"/>
    <xf numFmtId="0" fontId="34" fillId="57" borderId="59" applyNumberFormat="0" applyFont="0" applyAlignment="0" applyProtection="0"/>
    <xf numFmtId="0" fontId="34" fillId="57" borderId="59" applyNumberFormat="0" applyFont="0" applyAlignment="0" applyProtection="0"/>
    <xf numFmtId="0" fontId="34" fillId="57" borderId="59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2" borderId="60" applyNumberFormat="0" applyAlignment="0" applyProtection="0"/>
    <xf numFmtId="0" fontId="47" fillId="52" borderId="60" applyNumberFormat="0" applyAlignment="0" applyProtection="0"/>
    <xf numFmtId="0" fontId="47" fillId="52" borderId="60" applyNumberFormat="0" applyAlignment="0" applyProtection="0"/>
    <xf numFmtId="0" fontId="47" fillId="52" borderId="60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2" fillId="23" borderId="5" applyNumberFormat="0" applyFont="0" applyAlignment="0" applyProtection="0"/>
    <xf numFmtId="0" fontId="6" fillId="57" borderId="59" applyNumberFormat="0" applyFont="0" applyAlignment="0" applyProtection="0"/>
    <xf numFmtId="0" fontId="6" fillId="57" borderId="59" applyNumberFormat="0" applyFont="0" applyAlignment="0" applyProtection="0"/>
    <xf numFmtId="0" fontId="6" fillId="57" borderId="59" applyNumberFormat="0" applyFont="0" applyAlignment="0" applyProtection="0"/>
    <xf numFmtId="0" fontId="6" fillId="57" borderId="59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7" borderId="59" applyNumberFormat="0" applyFont="0" applyAlignment="0" applyProtection="0"/>
    <xf numFmtId="0" fontId="5" fillId="57" borderId="59" applyNumberFormat="0" applyFont="0" applyAlignment="0" applyProtection="0"/>
    <xf numFmtId="0" fontId="5" fillId="57" borderId="59" applyNumberFormat="0" applyFont="0" applyAlignment="0" applyProtection="0"/>
    <xf numFmtId="0" fontId="5" fillId="57" borderId="59" applyNumberFormat="0" applyFont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7" borderId="59" applyNumberFormat="0" applyFont="0" applyAlignment="0" applyProtection="0"/>
    <xf numFmtId="0" fontId="4" fillId="57" borderId="59" applyNumberFormat="0" applyFont="0" applyAlignment="0" applyProtection="0"/>
    <xf numFmtId="0" fontId="4" fillId="57" borderId="59" applyNumberFormat="0" applyFont="0" applyAlignment="0" applyProtection="0"/>
    <xf numFmtId="0" fontId="4" fillId="57" borderId="59" applyNumberFormat="0" applyFont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2" fontId="53" fillId="0" borderId="0" applyFont="0" applyFill="0" applyBorder="0" applyAlignment="0" applyProtection="0"/>
    <xf numFmtId="0" fontId="3" fillId="0" borderId="0"/>
    <xf numFmtId="0" fontId="53" fillId="23" borderId="5" applyNumberFormat="0" applyFont="0" applyAlignment="0" applyProtection="0"/>
    <xf numFmtId="0" fontId="3" fillId="57" borderId="59" applyNumberFormat="0" applyFont="0" applyAlignment="0" applyProtection="0"/>
    <xf numFmtId="0" fontId="3" fillId="57" borderId="59" applyNumberFormat="0" applyFont="0" applyAlignment="0" applyProtection="0"/>
    <xf numFmtId="0" fontId="3" fillId="57" borderId="59" applyNumberFormat="0" applyFont="0" applyAlignment="0" applyProtection="0"/>
    <xf numFmtId="0" fontId="3" fillId="57" borderId="59" applyNumberFormat="0" applyFont="0" applyAlignment="0" applyProtection="0"/>
    <xf numFmtId="9" fontId="53" fillId="0" borderId="0" applyFont="0" applyFill="0" applyBorder="0" applyAlignment="0" applyProtection="0"/>
    <xf numFmtId="0" fontId="53" fillId="0" borderId="7" applyNumberFormat="0" applyFont="0" applyFill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7" borderId="59" applyNumberFormat="0" applyFont="0" applyAlignment="0" applyProtection="0"/>
    <xf numFmtId="0" fontId="2" fillId="57" borderId="59" applyNumberFormat="0" applyFont="0" applyAlignment="0" applyProtection="0"/>
    <xf numFmtId="0" fontId="2" fillId="57" borderId="59" applyNumberFormat="0" applyFont="0" applyAlignment="0" applyProtection="0"/>
    <xf numFmtId="0" fontId="2" fillId="57" borderId="5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4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1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7" borderId="59" applyNumberFormat="0" applyFont="0" applyAlignment="0" applyProtection="0"/>
    <xf numFmtId="0" fontId="1" fillId="57" borderId="59" applyNumberFormat="0" applyFont="0" applyAlignment="0" applyProtection="0"/>
    <xf numFmtId="0" fontId="1" fillId="57" borderId="59" applyNumberFormat="0" applyFont="0" applyAlignment="0" applyProtection="0"/>
    <xf numFmtId="0" fontId="1" fillId="57" borderId="59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5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19" xfId="0" applyBorder="1"/>
    <xf numFmtId="0" fontId="9" fillId="0" borderId="15" xfId="0" applyFon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9" xfId="0" applyBorder="1"/>
    <xf numFmtId="0" fontId="9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center"/>
    </xf>
    <xf numFmtId="17" fontId="0" fillId="0" borderId="0" xfId="0" applyNumberFormat="1" applyBorder="1" applyAlignment="1">
      <alignment horizontal="centerContinuous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13" xfId="0" applyNumberFormat="1" applyBorder="1"/>
    <xf numFmtId="10" fontId="0" fillId="0" borderId="13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20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3" xfId="0" applyNumberFormat="1" applyBorder="1"/>
    <xf numFmtId="0" fontId="11" fillId="0" borderId="0" xfId="0" applyFont="1"/>
    <xf numFmtId="0" fontId="0" fillId="0" borderId="24" xfId="0" applyBorder="1"/>
    <xf numFmtId="43" fontId="7" fillId="0" borderId="0" xfId="136"/>
    <xf numFmtId="9" fontId="7" fillId="0" borderId="0" xfId="216" applyBorder="1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5" xfId="0" applyNumberFormat="1" applyFont="1" applyFill="1" applyBorder="1" applyAlignment="1">
      <alignment horizontal="center"/>
    </xf>
    <xf numFmtId="0" fontId="0" fillId="0" borderId="26" xfId="0" applyBorder="1"/>
    <xf numFmtId="37" fontId="0" fillId="0" borderId="27" xfId="0" applyNumberFormat="1" applyBorder="1"/>
    <xf numFmtId="37" fontId="0" fillId="25" borderId="27" xfId="0" applyNumberFormat="1" applyFill="1" applyBorder="1"/>
    <xf numFmtId="37" fontId="0" fillId="0" borderId="25" xfId="0" applyNumberFormat="1" applyBorder="1"/>
    <xf numFmtId="10" fontId="7" fillId="0" borderId="0" xfId="216" applyNumberFormat="1" applyBorder="1"/>
    <xf numFmtId="0" fontId="11" fillId="0" borderId="31" xfId="0" applyFont="1" applyBorder="1"/>
    <xf numFmtId="4" fontId="0" fillId="0" borderId="14" xfId="0" applyNumberFormat="1" applyBorder="1"/>
    <xf numFmtId="37" fontId="0" fillId="0" borderId="33" xfId="0" applyNumberFormat="1" applyBorder="1"/>
    <xf numFmtId="37" fontId="0" fillId="25" borderId="33" xfId="0" applyNumberFormat="1" applyFill="1" applyBorder="1"/>
    <xf numFmtId="3" fontId="0" fillId="0" borderId="35" xfId="0" applyNumberFormat="1" applyBorder="1"/>
    <xf numFmtId="37" fontId="0" fillId="0" borderId="36" xfId="0" applyNumberFormat="1" applyBorder="1"/>
    <xf numFmtId="37" fontId="7" fillId="0" borderId="36" xfId="136" applyNumberFormat="1" applyBorder="1"/>
    <xf numFmtId="37" fontId="7" fillId="25" borderId="36" xfId="136" applyNumberFormat="1" applyFill="1" applyBorder="1"/>
    <xf numFmtId="0" fontId="26" fillId="0" borderId="0" xfId="0" applyFont="1"/>
    <xf numFmtId="169" fontId="0" fillId="0" borderId="0" xfId="0" applyNumberFormat="1" applyBorder="1"/>
    <xf numFmtId="37" fontId="0" fillId="0" borderId="17" xfId="0" applyNumberFormat="1" applyBorder="1"/>
    <xf numFmtId="0" fontId="0" fillId="0" borderId="31" xfId="0" applyBorder="1"/>
    <xf numFmtId="165" fontId="0" fillId="0" borderId="26" xfId="0" applyNumberFormat="1" applyBorder="1"/>
    <xf numFmtId="0" fontId="9" fillId="0" borderId="37" xfId="0" applyFont="1" applyBorder="1" applyAlignment="1">
      <alignment horizontal="center"/>
    </xf>
    <xf numFmtId="0" fontId="9" fillId="0" borderId="31" xfId="0" applyFont="1" applyBorder="1"/>
    <xf numFmtId="0" fontId="0" fillId="25" borderId="31" xfId="0" applyFill="1" applyBorder="1"/>
    <xf numFmtId="0" fontId="9" fillId="0" borderId="31" xfId="0" applyFont="1" applyBorder="1" applyAlignment="1">
      <alignment horizontal="center"/>
    </xf>
    <xf numFmtId="0" fontId="0" fillId="0" borderId="38" xfId="0" applyBorder="1"/>
    <xf numFmtId="37" fontId="7" fillId="0" borderId="27" xfId="136" applyNumberFormat="1" applyBorder="1"/>
    <xf numFmtId="0" fontId="0" fillId="0" borderId="25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40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7" xfId="0" applyNumberFormat="1" applyFont="1" applyBorder="1"/>
    <xf numFmtId="10" fontId="0" fillId="0" borderId="0" xfId="216" applyNumberFormat="1" applyFont="1" applyBorder="1"/>
    <xf numFmtId="0" fontId="26" fillId="0" borderId="31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1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4" xfId="0" applyNumberFormat="1" applyBorder="1" applyAlignment="1">
      <alignment horizontal="center"/>
    </xf>
    <xf numFmtId="4" fontId="8" fillId="24" borderId="45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7" xfId="136" applyNumberFormat="1" applyFont="1" applyBorder="1"/>
    <xf numFmtId="1" fontId="0" fillId="0" borderId="27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9" xfId="0" applyNumberFormat="1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26" fillId="58" borderId="12" xfId="0" applyFont="1" applyFill="1" applyBorder="1"/>
    <xf numFmtId="0" fontId="26" fillId="26" borderId="12" xfId="0" applyFont="1" applyFill="1" applyBorder="1"/>
    <xf numFmtId="0" fontId="31" fillId="0" borderId="28" xfId="0" applyFont="1" applyBorder="1" applyAlignment="1">
      <alignment horizontal="centerContinuous"/>
    </xf>
    <xf numFmtId="43" fontId="51" fillId="0" borderId="29" xfId="136" applyFont="1" applyBorder="1" applyAlignment="1">
      <alignment horizontal="centerContinuous"/>
    </xf>
    <xf numFmtId="0" fontId="51" fillId="0" borderId="30" xfId="0" applyFont="1" applyBorder="1" applyAlignment="1">
      <alignment horizontal="center"/>
    </xf>
    <xf numFmtId="0" fontId="31" fillId="0" borderId="31" xfId="0" applyNumberFormat="1" applyFont="1" applyBorder="1" applyAlignment="1">
      <alignment horizontal="centerContinuous"/>
    </xf>
    <xf numFmtId="43" fontId="51" fillId="0" borderId="0" xfId="136" applyFont="1" applyBorder="1" applyAlignment="1">
      <alignment horizontal="centerContinuous"/>
    </xf>
    <xf numFmtId="0" fontId="51" fillId="0" borderId="32" xfId="0" applyFont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0" fontId="8" fillId="24" borderId="43" xfId="0" applyFont="1" applyFill="1" applyBorder="1" applyAlignment="1">
      <alignment horizontal="center"/>
    </xf>
    <xf numFmtId="14" fontId="11" fillId="0" borderId="44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8" borderId="12" xfId="149" applyFont="1" applyFill="1" applyBorder="1"/>
    <xf numFmtId="165" fontId="26" fillId="26" borderId="12" xfId="149" applyFont="1" applyFill="1" applyBorder="1"/>
    <xf numFmtId="37" fontId="26" fillId="58" borderId="12" xfId="0" applyNumberFormat="1" applyFont="1" applyFill="1" applyBorder="1"/>
    <xf numFmtId="37" fontId="26" fillId="26" borderId="12" xfId="136" applyNumberFormat="1" applyFont="1" applyFill="1" applyBorder="1"/>
    <xf numFmtId="37" fontId="9" fillId="26" borderId="45" xfId="143" applyNumberFormat="1" applyFont="1" applyFill="1" applyBorder="1"/>
    <xf numFmtId="37" fontId="9" fillId="26" borderId="45" xfId="136" applyNumberFormat="1" applyFont="1" applyFill="1" applyBorder="1"/>
    <xf numFmtId="37" fontId="26" fillId="26" borderId="45" xfId="143" applyNumberFormat="1" applyFont="1" applyFill="1" applyBorder="1"/>
    <xf numFmtId="37" fontId="26" fillId="26" borderId="12" xfId="143" applyNumberFormat="1" applyFont="1" applyFill="1" applyBorder="1"/>
    <xf numFmtId="37" fontId="26" fillId="26" borderId="10" xfId="143" applyNumberFormat="1" applyFont="1" applyFill="1" applyBorder="1"/>
    <xf numFmtId="37" fontId="9" fillId="26" borderId="10" xfId="143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9" xfId="136" applyNumberFormat="1" applyBorder="1"/>
    <xf numFmtId="167" fontId="7" fillId="0" borderId="21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70" fontId="0" fillId="0" borderId="0" xfId="0" applyNumberFormat="1"/>
    <xf numFmtId="0" fontId="0" fillId="0" borderId="0" xfId="0" applyBorder="1" applyAlignment="1"/>
    <xf numFmtId="0" fontId="31" fillId="0" borderId="29" xfId="0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Continuous"/>
    </xf>
    <xf numFmtId="0" fontId="8" fillId="24" borderId="51" xfId="0" applyFont="1" applyFill="1" applyBorder="1" applyAlignment="1">
      <alignment horizontal="center"/>
    </xf>
    <xf numFmtId="3" fontId="0" fillId="0" borderId="8" xfId="0" applyNumberFormat="1" applyBorder="1"/>
    <xf numFmtId="167" fontId="7" fillId="0" borderId="23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1" xfId="0" applyFont="1" applyFill="1" applyBorder="1"/>
    <xf numFmtId="14" fontId="11" fillId="0" borderId="49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3" xfId="136" applyFont="1" applyFill="1" applyBorder="1"/>
    <xf numFmtId="0" fontId="11" fillId="0" borderId="44" xfId="0" applyFont="1" applyFill="1" applyBorder="1" applyAlignment="1">
      <alignment horizontal="center"/>
    </xf>
    <xf numFmtId="0" fontId="11" fillId="0" borderId="46" xfId="0" applyFont="1" applyFill="1" applyBorder="1"/>
    <xf numFmtId="0" fontId="11" fillId="0" borderId="62" xfId="0" applyFont="1" applyFill="1" applyBorder="1"/>
    <xf numFmtId="0" fontId="11" fillId="0" borderId="48" xfId="0" applyFont="1" applyFill="1" applyBorder="1"/>
    <xf numFmtId="0" fontId="11" fillId="0" borderId="47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6" fontId="9" fillId="0" borderId="0" xfId="0" quotePrefix="1" applyNumberFormat="1" applyFont="1" applyBorder="1" applyAlignment="1">
      <alignment horizontal="centerContinuous"/>
    </xf>
    <xf numFmtId="167" fontId="7" fillId="0" borderId="17" xfId="136" applyNumberFormat="1" applyBorder="1"/>
    <xf numFmtId="4" fontId="9" fillId="24" borderId="26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7" fillId="0" borderId="0" xfId="144" applyNumberFormat="1" applyFont="1"/>
    <xf numFmtId="37" fontId="7" fillId="0" borderId="17" xfId="144" applyNumberFormat="1" applyFont="1" applyBorder="1"/>
    <xf numFmtId="37" fontId="7" fillId="0" borderId="12" xfId="144" applyNumberFormat="1" applyBorder="1"/>
    <xf numFmtId="37" fontId="7" fillId="0" borderId="39" xfId="144" applyNumberFormat="1" applyBorder="1"/>
    <xf numFmtId="37" fontId="7" fillId="0" borderId="21" xfId="144" applyNumberFormat="1" applyBorder="1"/>
    <xf numFmtId="37" fontId="7" fillId="0" borderId="23" xfId="144" applyNumberFormat="1" applyBorder="1"/>
    <xf numFmtId="37" fontId="7" fillId="0" borderId="34" xfId="144" applyNumberFormat="1" applyBorder="1"/>
    <xf numFmtId="37" fontId="7" fillId="0" borderId="22" xfId="144" applyNumberFormat="1" applyBorder="1"/>
    <xf numFmtId="0" fontId="0" fillId="59" borderId="0" xfId="0" applyFill="1"/>
    <xf numFmtId="0" fontId="32" fillId="59" borderId="0" xfId="0" applyFont="1" applyFill="1"/>
    <xf numFmtId="0" fontId="10" fillId="59" borderId="16" xfId="0" applyFont="1" applyFill="1" applyBorder="1" applyAlignment="1">
      <alignment horizontal="centerContinuous"/>
    </xf>
    <xf numFmtId="0" fontId="32" fillId="59" borderId="16" xfId="0" applyFont="1" applyFill="1" applyBorder="1"/>
    <xf numFmtId="167" fontId="11" fillId="59" borderId="16" xfId="136" applyNumberFormat="1" applyFont="1" applyFill="1" applyBorder="1"/>
    <xf numFmtId="0" fontId="32" fillId="59" borderId="45" xfId="0" applyFont="1" applyFill="1" applyBorder="1"/>
    <xf numFmtId="17" fontId="8" fillId="59" borderId="50" xfId="0" applyNumberFormat="1" applyFont="1" applyFill="1" applyBorder="1" applyAlignment="1">
      <alignment horizontal="centerContinuous"/>
    </xf>
    <xf numFmtId="0" fontId="8" fillId="59" borderId="51" xfId="0" applyFont="1" applyFill="1" applyBorder="1" applyAlignment="1">
      <alignment horizontal="centerContinuous"/>
    </xf>
    <xf numFmtId="0" fontId="8" fillId="59" borderId="52" xfId="0" applyFont="1" applyFill="1" applyBorder="1" applyAlignment="1">
      <alignment horizontal="centerContinuous"/>
    </xf>
    <xf numFmtId="17" fontId="8" fillId="59" borderId="51" xfId="0" quotePrefix="1" applyNumberFormat="1" applyFont="1" applyFill="1" applyBorder="1" applyAlignment="1">
      <alignment horizontal="centerContinuous"/>
    </xf>
    <xf numFmtId="0" fontId="11" fillId="59" borderId="51" xfId="0" applyFont="1" applyFill="1" applyBorder="1" applyAlignment="1">
      <alignment horizontal="centerContinuous"/>
    </xf>
    <xf numFmtId="0" fontId="11" fillId="59" borderId="52" xfId="0" applyFont="1" applyFill="1" applyBorder="1" applyAlignment="1">
      <alignment horizontal="centerContinuous"/>
    </xf>
    <xf numFmtId="0" fontId="32" fillId="59" borderId="12" xfId="0" applyFont="1" applyFill="1" applyBorder="1"/>
    <xf numFmtId="0" fontId="8" fillId="59" borderId="8" xfId="0" applyFont="1" applyFill="1" applyBorder="1" applyAlignment="1">
      <alignment horizontal="center"/>
    </xf>
    <xf numFmtId="0" fontId="8" fillId="60" borderId="8" xfId="0" applyFont="1" applyFill="1" applyBorder="1" applyAlignment="1">
      <alignment horizontal="center"/>
    </xf>
    <xf numFmtId="0" fontId="32" fillId="59" borderId="10" xfId="0" applyFont="1" applyFill="1" applyBorder="1"/>
    <xf numFmtId="0" fontId="8" fillId="59" borderId="10" xfId="0" applyFont="1" applyFill="1" applyBorder="1" applyAlignment="1">
      <alignment horizontal="center"/>
    </xf>
    <xf numFmtId="0" fontId="8" fillId="60" borderId="10" xfId="0" applyFont="1" applyFill="1" applyBorder="1" applyAlignment="1">
      <alignment horizontal="center"/>
    </xf>
    <xf numFmtId="0" fontId="33" fillId="59" borderId="12" xfId="0" applyFont="1" applyFill="1" applyBorder="1"/>
    <xf numFmtId="0" fontId="26" fillId="59" borderId="12" xfId="0" applyFont="1" applyFill="1" applyBorder="1"/>
    <xf numFmtId="165" fontId="26" fillId="60" borderId="12" xfId="0" applyNumberFormat="1" applyFont="1" applyFill="1" applyBorder="1" applyAlignment="1">
      <alignment horizontal="right"/>
    </xf>
    <xf numFmtId="0" fontId="26" fillId="60" borderId="12" xfId="0" applyFont="1" applyFill="1" applyBorder="1"/>
    <xf numFmtId="0" fontId="7" fillId="59" borderId="12" xfId="0" applyFont="1" applyFill="1" applyBorder="1"/>
    <xf numFmtId="165" fontId="26" fillId="59" borderId="12" xfId="149" applyFont="1" applyFill="1" applyBorder="1"/>
    <xf numFmtId="165" fontId="26" fillId="60" borderId="12" xfId="149" applyFont="1" applyFill="1" applyBorder="1"/>
    <xf numFmtId="165" fontId="7" fillId="59" borderId="12" xfId="149" applyFont="1" applyFill="1" applyBorder="1"/>
    <xf numFmtId="37" fontId="26" fillId="59" borderId="12" xfId="143" applyNumberFormat="1" applyFont="1" applyFill="1" applyBorder="1"/>
    <xf numFmtId="37" fontId="26" fillId="60" borderId="12" xfId="143" applyNumberFormat="1" applyFont="1" applyFill="1" applyBorder="1"/>
    <xf numFmtId="37" fontId="26" fillId="60" borderId="12" xfId="0" applyNumberFormat="1" applyFont="1" applyFill="1" applyBorder="1"/>
    <xf numFmtId="0" fontId="33" fillId="59" borderId="45" xfId="0" applyFont="1" applyFill="1" applyBorder="1"/>
    <xf numFmtId="37" fontId="9" fillId="59" borderId="45" xfId="143" applyNumberFormat="1" applyFont="1" applyFill="1" applyBorder="1"/>
    <xf numFmtId="37" fontId="9" fillId="60" borderId="45" xfId="143" applyNumberFormat="1" applyFont="1" applyFill="1" applyBorder="1"/>
    <xf numFmtId="37" fontId="26" fillId="59" borderId="45" xfId="143" applyNumberFormat="1" applyFont="1" applyFill="1" applyBorder="1"/>
    <xf numFmtId="37" fontId="26" fillId="60" borderId="45" xfId="143" applyNumberFormat="1" applyFont="1" applyFill="1" applyBorder="1"/>
    <xf numFmtId="0" fontId="7" fillId="59" borderId="10" xfId="0" applyFont="1" applyFill="1" applyBorder="1"/>
    <xf numFmtId="37" fontId="26" fillId="59" borderId="10" xfId="143" applyNumberFormat="1" applyFont="1" applyFill="1" applyBorder="1"/>
    <xf numFmtId="37" fontId="26" fillId="60" borderId="10" xfId="143" applyNumberFormat="1" applyFont="1" applyFill="1" applyBorder="1"/>
    <xf numFmtId="0" fontId="33" fillId="59" borderId="10" xfId="0" applyFont="1" applyFill="1" applyBorder="1"/>
    <xf numFmtId="37" fontId="9" fillId="59" borderId="10" xfId="0" applyNumberFormat="1" applyFont="1" applyFill="1" applyBorder="1"/>
    <xf numFmtId="37" fontId="9" fillId="60" borderId="10" xfId="143" applyNumberFormat="1" applyFont="1" applyFill="1" applyBorder="1"/>
    <xf numFmtId="0" fontId="8" fillId="59" borderId="10" xfId="0" applyFont="1" applyFill="1" applyBorder="1"/>
    <xf numFmtId="165" fontId="11" fillId="59" borderId="0" xfId="0" applyNumberFormat="1" applyFont="1" applyFill="1"/>
    <xf numFmtId="167" fontId="26" fillId="59" borderId="0" xfId="136" applyNumberFormat="1" applyFont="1" applyFill="1"/>
    <xf numFmtId="37" fontId="33" fillId="59" borderId="10" xfId="144" applyNumberFormat="1" applyFont="1" applyFill="1" applyBorder="1" applyAlignment="1">
      <alignment horizontal="right"/>
    </xf>
    <xf numFmtId="37" fontId="33" fillId="60" borderId="10" xfId="144" applyNumberFormat="1" applyFont="1" applyFill="1" applyBorder="1" applyAlignment="1">
      <alignment horizontal="right"/>
    </xf>
    <xf numFmtId="37" fontId="33" fillId="26" borderId="10" xfId="144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1" fillId="59" borderId="0" xfId="0" applyFont="1" applyFill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abSelected="1" zoomScaleNormal="100" workbookViewId="0">
      <pane xSplit="1" topLeftCell="B1" activePane="topRight" state="frozen"/>
      <selection pane="topRight" activeCell="B14" sqref="B14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242" t="s">
        <v>0</v>
      </c>
      <c r="B4" s="242"/>
      <c r="C4" s="242"/>
      <c r="D4" s="242"/>
      <c r="E4" s="242"/>
    </row>
    <row r="5" spans="1:7" ht="15" customHeight="1" x14ac:dyDescent="0.25">
      <c r="A5" s="242" t="s">
        <v>1</v>
      </c>
      <c r="B5" s="242"/>
      <c r="C5" s="242"/>
      <c r="D5" s="242"/>
      <c r="E5" s="242"/>
    </row>
    <row r="6" spans="1:7" ht="15" customHeight="1" x14ac:dyDescent="0.25">
      <c r="A6" s="243">
        <v>44620</v>
      </c>
      <c r="B6" s="243"/>
      <c r="C6" s="243"/>
      <c r="D6" s="243"/>
      <c r="E6" s="243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241</v>
      </c>
      <c r="C8" s="2" t="s">
        <v>171</v>
      </c>
      <c r="D8" s="3" t="s">
        <v>241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242</v>
      </c>
    </row>
    <row r="10" spans="1:7" ht="15" customHeight="1" x14ac:dyDescent="0.2">
      <c r="A10" s="41" t="s">
        <v>3</v>
      </c>
      <c r="B10" s="17"/>
      <c r="C10" s="17"/>
      <c r="D10" s="1"/>
      <c r="E10" s="151"/>
    </row>
    <row r="11" spans="1:7" ht="15" customHeight="1" x14ac:dyDescent="0.2">
      <c r="A11" s="42"/>
      <c r="B11" s="17"/>
      <c r="C11" s="17"/>
      <c r="D11" s="1"/>
      <c r="E11" s="7"/>
    </row>
    <row r="12" spans="1:7" ht="15" customHeight="1" x14ac:dyDescent="0.2">
      <c r="A12" s="42" t="s">
        <v>88</v>
      </c>
      <c r="B12" s="188">
        <v>26625441</v>
      </c>
      <c r="C12" s="189">
        <v>35890252</v>
      </c>
      <c r="D12" s="188">
        <f>33935091-2</f>
        <v>33935089</v>
      </c>
      <c r="E12" s="190">
        <f>D12-C12</f>
        <v>-1955163</v>
      </c>
      <c r="F12" s="18"/>
      <c r="G12" s="146"/>
    </row>
    <row r="13" spans="1:7" ht="15" customHeight="1" x14ac:dyDescent="0.2">
      <c r="A13" s="42" t="s">
        <v>87</v>
      </c>
      <c r="B13" s="174">
        <v>5329776</v>
      </c>
      <c r="C13" s="170">
        <v>4604019</v>
      </c>
      <c r="D13" s="140">
        <v>4189348</v>
      </c>
      <c r="E13" s="110">
        <f t="shared" ref="E13:E17" si="0">D13-C13</f>
        <v>-414671</v>
      </c>
      <c r="F13" s="20"/>
      <c r="G13" s="146"/>
    </row>
    <row r="14" spans="1:7" ht="15" customHeight="1" x14ac:dyDescent="0.2">
      <c r="A14" s="42" t="s">
        <v>4</v>
      </c>
      <c r="B14" s="173">
        <v>8785</v>
      </c>
      <c r="C14" s="91">
        <v>23098</v>
      </c>
      <c r="D14" s="52">
        <v>18385</v>
      </c>
      <c r="E14" s="110">
        <f t="shared" si="0"/>
        <v>-4713</v>
      </c>
      <c r="F14" s="20"/>
    </row>
    <row r="15" spans="1:7" ht="15" customHeight="1" x14ac:dyDescent="0.2">
      <c r="A15" s="42" t="s">
        <v>5</v>
      </c>
      <c r="B15" s="173">
        <v>2612</v>
      </c>
      <c r="C15" s="91">
        <v>2315</v>
      </c>
      <c r="D15" s="52">
        <v>2315</v>
      </c>
      <c r="E15" s="110">
        <f t="shared" si="0"/>
        <v>0</v>
      </c>
      <c r="F15" s="20"/>
      <c r="G15" s="168"/>
    </row>
    <row r="16" spans="1:7" ht="15" customHeight="1" x14ac:dyDescent="0.2">
      <c r="A16" s="98" t="s">
        <v>54</v>
      </c>
      <c r="B16" s="175">
        <v>7575840</v>
      </c>
      <c r="C16" s="91">
        <v>6257130</v>
      </c>
      <c r="D16" s="52">
        <v>6257130</v>
      </c>
      <c r="E16" s="110">
        <f t="shared" si="0"/>
        <v>0</v>
      </c>
      <c r="F16" s="114"/>
      <c r="G16" s="55"/>
    </row>
    <row r="17" spans="1:7" ht="15" customHeight="1" x14ac:dyDescent="0.2">
      <c r="A17" s="98" t="s">
        <v>57</v>
      </c>
      <c r="B17" s="177">
        <v>14608218</v>
      </c>
      <c r="C17" s="171">
        <v>12293477</v>
      </c>
      <c r="D17" s="109">
        <v>12293477</v>
      </c>
      <c r="E17" s="141">
        <f t="shared" si="0"/>
        <v>0</v>
      </c>
      <c r="G17" s="55"/>
    </row>
    <row r="18" spans="1:7" ht="15" customHeight="1" x14ac:dyDescent="0.2">
      <c r="A18" s="42"/>
      <c r="B18" s="91"/>
      <c r="C18" s="91"/>
      <c r="D18" s="52"/>
      <c r="E18" s="110"/>
    </row>
    <row r="19" spans="1:7" ht="15" customHeight="1" thickBot="1" x14ac:dyDescent="0.25">
      <c r="A19" s="42" t="s">
        <v>6</v>
      </c>
      <c r="B19" s="142">
        <f>SUM(B12:B17)</f>
        <v>54150672</v>
      </c>
      <c r="C19" s="142">
        <f>SUM(C12:C17)</f>
        <v>59070291</v>
      </c>
      <c r="D19" s="143">
        <f>SUM(D12:D17)</f>
        <v>56695744</v>
      </c>
      <c r="E19" s="152">
        <f>SUM(E12:E16)</f>
        <v>-2374547</v>
      </c>
      <c r="F19" s="20"/>
    </row>
    <row r="20" spans="1:7" ht="15" customHeight="1" thickTop="1" x14ac:dyDescent="0.2">
      <c r="A20" s="42"/>
      <c r="B20" s="91"/>
      <c r="C20" s="91"/>
      <c r="D20" s="52"/>
      <c r="E20" s="110"/>
    </row>
    <row r="21" spans="1:7" ht="15" customHeight="1" x14ac:dyDescent="0.2">
      <c r="A21" s="43" t="s">
        <v>7</v>
      </c>
      <c r="B21" s="91"/>
      <c r="C21" s="91"/>
      <c r="D21" s="52"/>
      <c r="E21" s="153"/>
      <c r="F21" s="54"/>
    </row>
    <row r="22" spans="1:7" ht="15" customHeight="1" x14ac:dyDescent="0.2">
      <c r="A22" s="42"/>
      <c r="B22" s="108"/>
      <c r="C22" s="91"/>
      <c r="D22" s="52"/>
      <c r="E22" s="110"/>
    </row>
    <row r="23" spans="1:7" ht="15" customHeight="1" x14ac:dyDescent="0.2">
      <c r="A23" s="156" t="s">
        <v>90</v>
      </c>
      <c r="B23" s="52">
        <f>37694+1981241</f>
        <v>2018935</v>
      </c>
      <c r="C23" s="91">
        <v>2332444</v>
      </c>
      <c r="D23" s="52">
        <v>2310399</v>
      </c>
      <c r="E23" s="110">
        <f>D23-C23</f>
        <v>-22045</v>
      </c>
      <c r="F23" s="55"/>
    </row>
    <row r="24" spans="1:7" ht="15" customHeight="1" x14ac:dyDescent="0.2">
      <c r="A24" s="98" t="s">
        <v>58</v>
      </c>
      <c r="B24" s="107">
        <v>16048584</v>
      </c>
      <c r="C24" s="172">
        <v>16261639</v>
      </c>
      <c r="D24" s="107">
        <v>16261639</v>
      </c>
      <c r="E24" s="110">
        <f t="shared" ref="E24:E29" si="1">D24-C24</f>
        <v>0</v>
      </c>
      <c r="F24" s="55"/>
    </row>
    <row r="25" spans="1:7" ht="15" customHeight="1" x14ac:dyDescent="0.2">
      <c r="A25" s="98" t="s">
        <v>59</v>
      </c>
      <c r="B25" s="107">
        <v>48545614</v>
      </c>
      <c r="C25" s="172">
        <v>47067445</v>
      </c>
      <c r="D25" s="107">
        <v>47067445</v>
      </c>
      <c r="E25" s="110">
        <f t="shared" si="1"/>
        <v>0</v>
      </c>
      <c r="F25" s="55"/>
    </row>
    <row r="26" spans="1:7" ht="15" customHeight="1" x14ac:dyDescent="0.2">
      <c r="A26" s="156" t="s">
        <v>91</v>
      </c>
      <c r="B26" s="107">
        <v>1045484</v>
      </c>
      <c r="C26" s="172">
        <v>1078660</v>
      </c>
      <c r="D26" s="107">
        <v>1081558</v>
      </c>
      <c r="E26" s="110">
        <f t="shared" si="1"/>
        <v>2898</v>
      </c>
      <c r="F26" s="55"/>
    </row>
    <row r="27" spans="1:7" ht="15" customHeight="1" x14ac:dyDescent="0.2">
      <c r="A27" s="98" t="s">
        <v>8</v>
      </c>
      <c r="B27" s="107">
        <v>1000</v>
      </c>
      <c r="C27" s="172">
        <v>1000</v>
      </c>
      <c r="D27" s="107">
        <v>1000</v>
      </c>
      <c r="E27" s="110">
        <f t="shared" si="1"/>
        <v>0</v>
      </c>
      <c r="F27" s="55"/>
    </row>
    <row r="28" spans="1:7" ht="15" customHeight="1" x14ac:dyDescent="0.2">
      <c r="A28" s="42" t="s">
        <v>55</v>
      </c>
      <c r="B28" s="176">
        <v>3083506</v>
      </c>
      <c r="C28" s="91">
        <v>2495531</v>
      </c>
      <c r="D28" s="108">
        <v>2495531</v>
      </c>
      <c r="E28" s="110">
        <f t="shared" si="1"/>
        <v>0</v>
      </c>
      <c r="F28" s="55"/>
    </row>
    <row r="29" spans="1:7" ht="15" customHeight="1" x14ac:dyDescent="0.2">
      <c r="A29" s="42" t="s">
        <v>60</v>
      </c>
      <c r="B29" s="177">
        <v>12111303</v>
      </c>
      <c r="C29" s="171">
        <v>11981926</v>
      </c>
      <c r="D29" s="109">
        <v>11981926</v>
      </c>
      <c r="E29" s="141">
        <f t="shared" si="1"/>
        <v>0</v>
      </c>
      <c r="F29" s="55"/>
    </row>
    <row r="30" spans="1:7" ht="15" customHeight="1" x14ac:dyDescent="0.2">
      <c r="A30" s="42"/>
      <c r="B30" s="91"/>
      <c r="C30" s="91"/>
      <c r="D30" s="52"/>
      <c r="E30" s="110"/>
    </row>
    <row r="31" spans="1:7" ht="15" customHeight="1" x14ac:dyDescent="0.2">
      <c r="A31" s="42" t="s">
        <v>9</v>
      </c>
      <c r="B31" s="91">
        <f>SUM(B23:B29)</f>
        <v>82854426</v>
      </c>
      <c r="C31" s="91">
        <f>SUM(C23:C29)</f>
        <v>81218645</v>
      </c>
      <c r="D31" s="108">
        <f>SUM(D23:D29)</f>
        <v>81199498</v>
      </c>
      <c r="E31" s="110">
        <f>SUM(E23:E29)</f>
        <v>-19147</v>
      </c>
      <c r="F31" s="20"/>
    </row>
    <row r="32" spans="1:7" ht="15" customHeight="1" x14ac:dyDescent="0.2">
      <c r="A32" s="42"/>
      <c r="B32" s="91"/>
      <c r="C32" s="91"/>
      <c r="D32" s="52"/>
      <c r="E32" s="110"/>
      <c r="F32" s="20"/>
    </row>
    <row r="33" spans="1:8" ht="15" customHeight="1" x14ac:dyDescent="0.2">
      <c r="A33" s="156" t="s">
        <v>10</v>
      </c>
      <c r="B33" s="179">
        <v>12796145</v>
      </c>
      <c r="C33" s="91">
        <v>17836130</v>
      </c>
      <c r="D33" s="52">
        <v>14808744</v>
      </c>
      <c r="E33" s="110">
        <f>D33-C33</f>
        <v>-3027386</v>
      </c>
      <c r="F33" s="20"/>
      <c r="G33" s="55"/>
      <c r="H33" s="55"/>
    </row>
    <row r="34" spans="1:8" ht="15" customHeight="1" x14ac:dyDescent="0.2">
      <c r="A34" s="98" t="s">
        <v>61</v>
      </c>
      <c r="B34" s="129">
        <v>-11556250</v>
      </c>
      <c r="C34" s="172">
        <v>-12500040</v>
      </c>
      <c r="D34" s="63">
        <v>-12500040</v>
      </c>
      <c r="E34" s="110">
        <f t="shared" ref="E34:E36" si="2">D34-C34</f>
        <v>0</v>
      </c>
      <c r="F34" s="20"/>
    </row>
    <row r="35" spans="1:8" ht="15" customHeight="1" x14ac:dyDescent="0.2">
      <c r="A35" s="98" t="s">
        <v>62</v>
      </c>
      <c r="B35" s="129">
        <v>-46050777</v>
      </c>
      <c r="C35" s="172">
        <v>-46755894</v>
      </c>
      <c r="D35" s="63">
        <v>-46755894</v>
      </c>
      <c r="E35" s="110">
        <f t="shared" si="2"/>
        <v>0</v>
      </c>
      <c r="F35" s="20"/>
    </row>
    <row r="36" spans="1:8" ht="15" customHeight="1" x14ac:dyDescent="0.2">
      <c r="A36" s="42" t="s">
        <v>11</v>
      </c>
      <c r="B36" s="144">
        <v>16107128</v>
      </c>
      <c r="C36" s="169">
        <v>18511450</v>
      </c>
      <c r="D36" s="145">
        <f>'Inc. &amp; Exp.'!F54</f>
        <v>19943436</v>
      </c>
      <c r="E36" s="141">
        <f t="shared" si="2"/>
        <v>1431986</v>
      </c>
    </row>
    <row r="37" spans="1:8" ht="15" customHeight="1" x14ac:dyDescent="0.2">
      <c r="A37" s="42"/>
      <c r="B37" s="91"/>
      <c r="C37" s="91"/>
      <c r="D37" s="52"/>
      <c r="E37" s="110"/>
    </row>
    <row r="38" spans="1:8" ht="15" customHeight="1" x14ac:dyDescent="0.2">
      <c r="A38" s="42" t="s">
        <v>12</v>
      </c>
      <c r="B38" s="91">
        <f>SUM(B33:B36)</f>
        <v>-28703754</v>
      </c>
      <c r="C38" s="91">
        <f>SUM(C33:C36)</f>
        <v>-22908354</v>
      </c>
      <c r="D38" s="108">
        <f>SUM(D33:D36)</f>
        <v>-24503754</v>
      </c>
      <c r="E38" s="110">
        <f>SUM(E33:E36)</f>
        <v>-1595400</v>
      </c>
      <c r="F38" s="20"/>
    </row>
    <row r="39" spans="1:8" ht="15" customHeight="1" x14ac:dyDescent="0.2">
      <c r="A39" s="42"/>
      <c r="B39" s="90"/>
      <c r="C39" s="90"/>
      <c r="D39" s="51"/>
      <c r="E39" s="154"/>
      <c r="F39" s="20"/>
    </row>
    <row r="40" spans="1:8" ht="15" customHeight="1" thickBot="1" x14ac:dyDescent="0.25">
      <c r="A40" s="44" t="s">
        <v>42</v>
      </c>
      <c r="B40" s="191">
        <f>B38+B31</f>
        <v>54150672</v>
      </c>
      <c r="C40" s="191">
        <f>C38+C31</f>
        <v>58310291</v>
      </c>
      <c r="D40" s="192">
        <f>D38+D31</f>
        <v>56695744</v>
      </c>
      <c r="E40" s="193">
        <f>E38+E31</f>
        <v>-1614547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55"/>
    </row>
    <row r="43" spans="1:8" x14ac:dyDescent="0.2">
      <c r="B43" s="55"/>
      <c r="D43" s="55"/>
      <c r="E43" s="20"/>
    </row>
    <row r="44" spans="1:8" x14ac:dyDescent="0.2">
      <c r="B44" s="55"/>
      <c r="D44" s="55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zoomScaleNormal="100" workbookViewId="0">
      <pane xSplit="1" topLeftCell="B1" activePane="topRight" state="frozen"/>
      <selection pane="topRight" activeCell="D54" sqref="D54:I54"/>
    </sheetView>
  </sheetViews>
  <sheetFormatPr defaultRowHeight="12.75" x14ac:dyDescent="0.2"/>
  <cols>
    <col min="1" max="1" width="45.42578125" bestFit="1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29"/>
      <c r="B1" s="14"/>
      <c r="C1" s="14"/>
      <c r="D1" s="30" t="s">
        <v>0</v>
      </c>
      <c r="E1" s="31"/>
      <c r="F1" s="31"/>
      <c r="G1" s="14"/>
      <c r="H1" s="32"/>
      <c r="I1" s="49"/>
    </row>
    <row r="2" spans="1:30" x14ac:dyDescent="0.2">
      <c r="A2" s="17"/>
      <c r="B2" s="26"/>
      <c r="C2" s="26"/>
      <c r="D2" s="33" t="s">
        <v>13</v>
      </c>
      <c r="E2" s="34"/>
      <c r="F2" s="34"/>
      <c r="G2" s="26"/>
      <c r="H2" s="8"/>
      <c r="I2" s="7"/>
    </row>
    <row r="3" spans="1:30" x14ac:dyDescent="0.2">
      <c r="A3" s="17"/>
      <c r="B3" s="26"/>
      <c r="C3" s="69"/>
      <c r="D3" s="178" t="s">
        <v>245</v>
      </c>
      <c r="E3" s="36"/>
      <c r="F3" s="34"/>
      <c r="G3" s="79"/>
      <c r="H3" s="45"/>
      <c r="I3" s="7"/>
    </row>
    <row r="4" spans="1:30" x14ac:dyDescent="0.2">
      <c r="A4" s="80"/>
      <c r="B4" s="26"/>
      <c r="C4" s="61"/>
      <c r="E4" s="33" t="s">
        <v>246</v>
      </c>
      <c r="F4" s="147"/>
      <c r="G4" s="26"/>
      <c r="H4" s="46"/>
      <c r="I4" s="7"/>
    </row>
    <row r="5" spans="1:30" x14ac:dyDescent="0.2">
      <c r="A5" s="80"/>
      <c r="B5" s="26"/>
      <c r="C5" s="47"/>
      <c r="D5" s="26"/>
      <c r="E5" s="26"/>
      <c r="F5" s="26"/>
      <c r="G5" s="26"/>
      <c r="H5" s="8"/>
      <c r="I5" s="7"/>
    </row>
    <row r="6" spans="1:30" x14ac:dyDescent="0.2">
      <c r="A6" s="17"/>
      <c r="B6" s="180" t="s">
        <v>83</v>
      </c>
      <c r="C6" s="180" t="s">
        <v>143</v>
      </c>
      <c r="D6" s="9" t="s">
        <v>14</v>
      </c>
      <c r="E6" s="10" t="s">
        <v>15</v>
      </c>
      <c r="F6" s="10" t="s">
        <v>14</v>
      </c>
      <c r="G6" s="10" t="s">
        <v>15</v>
      </c>
      <c r="H6" s="11" t="s">
        <v>2</v>
      </c>
      <c r="I6" s="3" t="s">
        <v>2</v>
      </c>
    </row>
    <row r="7" spans="1:30" x14ac:dyDescent="0.2">
      <c r="A7" s="23"/>
      <c r="B7" s="64" t="s">
        <v>89</v>
      </c>
      <c r="C7" s="64" t="s">
        <v>89</v>
      </c>
      <c r="D7" s="92" t="s">
        <v>239</v>
      </c>
      <c r="E7" s="12" t="s">
        <v>16</v>
      </c>
      <c r="F7" s="12" t="s">
        <v>240</v>
      </c>
      <c r="G7" s="12" t="s">
        <v>16</v>
      </c>
      <c r="H7" s="93" t="s">
        <v>243</v>
      </c>
      <c r="I7" s="5" t="s">
        <v>244</v>
      </c>
    </row>
    <row r="8" spans="1:30" x14ac:dyDescent="0.2">
      <c r="A8" s="83" t="s">
        <v>17</v>
      </c>
      <c r="B8" s="82"/>
      <c r="C8" s="65"/>
      <c r="D8" s="71"/>
      <c r="E8" s="15"/>
      <c r="F8" s="13"/>
      <c r="G8" s="13"/>
      <c r="H8" s="16"/>
      <c r="I8" s="49"/>
    </row>
    <row r="9" spans="1:30" x14ac:dyDescent="0.2">
      <c r="A9" s="97" t="s">
        <v>53</v>
      </c>
      <c r="B9" s="66">
        <v>12503711</v>
      </c>
      <c r="C9" s="66">
        <v>11913319</v>
      </c>
      <c r="D9" s="20">
        <v>5376817</v>
      </c>
      <c r="E9" s="28">
        <f>D9/B9</f>
        <v>0.43001769634630871</v>
      </c>
      <c r="F9" s="20">
        <v>5122730</v>
      </c>
      <c r="G9" s="28">
        <f>F9/C9</f>
        <v>0.43000023754925054</v>
      </c>
      <c r="H9" s="182">
        <f>F9-D9</f>
        <v>-254087</v>
      </c>
      <c r="I9" s="56">
        <f>F9-C9</f>
        <v>-6790589</v>
      </c>
    </row>
    <row r="10" spans="1:30" x14ac:dyDescent="0.2">
      <c r="A10" s="97" t="s">
        <v>56</v>
      </c>
      <c r="B10" s="111">
        <v>0</v>
      </c>
      <c r="C10" s="112">
        <v>0</v>
      </c>
      <c r="D10" s="20">
        <v>0</v>
      </c>
      <c r="E10" s="28">
        <v>0</v>
      </c>
      <c r="F10" s="20">
        <v>0</v>
      </c>
      <c r="G10" s="28">
        <v>0</v>
      </c>
      <c r="H10" s="19">
        <f>F10-D10</f>
        <v>0</v>
      </c>
      <c r="I10" s="56">
        <f>F10-C10</f>
        <v>0</v>
      </c>
    </row>
    <row r="11" spans="1:30" x14ac:dyDescent="0.2">
      <c r="A11" s="97"/>
      <c r="B11" s="66"/>
      <c r="C11" s="66"/>
      <c r="D11" s="20"/>
      <c r="E11" s="96"/>
      <c r="F11" s="20"/>
      <c r="G11" s="28"/>
      <c r="H11" s="19"/>
      <c r="I11" s="56"/>
    </row>
    <row r="12" spans="1:30" x14ac:dyDescent="0.2">
      <c r="A12" s="81" t="s">
        <v>18</v>
      </c>
      <c r="B12" s="66">
        <v>15470402</v>
      </c>
      <c r="C12" s="66">
        <v>14828843</v>
      </c>
      <c r="D12" s="20">
        <f>15497568-3098</f>
        <v>15494470</v>
      </c>
      <c r="E12" s="28">
        <f t="shared" ref="E12:E21" si="0">D12/B12</f>
        <v>1.0015557449638348</v>
      </c>
      <c r="F12" s="20">
        <f>14890597-973</f>
        <v>14889624</v>
      </c>
      <c r="G12" s="28">
        <f t="shared" ref="G12:G21" si="1">F12/C12</f>
        <v>1.004098836301659</v>
      </c>
      <c r="H12" s="21">
        <f t="shared" ref="H12:H21" si="2">F12-D12</f>
        <v>-604846</v>
      </c>
      <c r="I12" s="56">
        <f t="shared" ref="I12:I21" si="3">F12-C12</f>
        <v>60781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x14ac:dyDescent="0.2">
      <c r="A13" s="81" t="s">
        <v>19</v>
      </c>
      <c r="B13" s="66">
        <v>3969550</v>
      </c>
      <c r="C13" s="66">
        <v>3403000</v>
      </c>
      <c r="D13" s="62">
        <v>0</v>
      </c>
      <c r="E13" s="28">
        <f t="shared" si="0"/>
        <v>0</v>
      </c>
      <c r="F13" s="62">
        <v>0</v>
      </c>
      <c r="G13" s="28">
        <f t="shared" si="1"/>
        <v>0</v>
      </c>
      <c r="H13" s="21">
        <f t="shared" si="2"/>
        <v>0</v>
      </c>
      <c r="I13" s="56">
        <f t="shared" si="3"/>
        <v>-3403000</v>
      </c>
    </row>
    <row r="14" spans="1:30" x14ac:dyDescent="0.2">
      <c r="A14" s="81" t="s">
        <v>47</v>
      </c>
      <c r="B14" s="66">
        <v>28000</v>
      </c>
      <c r="C14" s="66">
        <v>28000</v>
      </c>
      <c r="D14" s="20">
        <v>4211</v>
      </c>
      <c r="E14" s="28">
        <f t="shared" si="0"/>
        <v>0.15039285714285713</v>
      </c>
      <c r="F14" s="20">
        <v>4923</v>
      </c>
      <c r="G14" s="28">
        <f t="shared" si="1"/>
        <v>0.17582142857142857</v>
      </c>
      <c r="H14" s="21">
        <f t="shared" si="2"/>
        <v>712</v>
      </c>
      <c r="I14" s="56">
        <f t="shared" si="3"/>
        <v>-23077</v>
      </c>
    </row>
    <row r="15" spans="1:30" x14ac:dyDescent="0.2">
      <c r="A15" s="81" t="s">
        <v>20</v>
      </c>
      <c r="B15" s="66">
        <v>155000</v>
      </c>
      <c r="C15" s="66">
        <v>155000</v>
      </c>
      <c r="D15" s="20">
        <v>77999</v>
      </c>
      <c r="E15" s="28">
        <f t="shared" si="0"/>
        <v>0.50321935483870972</v>
      </c>
      <c r="F15" s="20">
        <v>70228</v>
      </c>
      <c r="G15" s="28">
        <f t="shared" si="1"/>
        <v>0.45308387096774194</v>
      </c>
      <c r="H15" s="21">
        <f t="shared" si="2"/>
        <v>-7771</v>
      </c>
      <c r="I15" s="56">
        <f t="shared" si="3"/>
        <v>-84772</v>
      </c>
      <c r="L15" s="20"/>
    </row>
    <row r="16" spans="1:30" x14ac:dyDescent="0.2">
      <c r="A16" s="81" t="s">
        <v>49</v>
      </c>
      <c r="B16" s="66">
        <v>19800</v>
      </c>
      <c r="C16" s="66">
        <v>19800</v>
      </c>
      <c r="D16" s="20">
        <v>7830</v>
      </c>
      <c r="E16" s="28">
        <f>D16/B16</f>
        <v>0.39545454545454545</v>
      </c>
      <c r="F16" s="20">
        <v>6737</v>
      </c>
      <c r="G16" s="28">
        <f>F16/C16</f>
        <v>0.34025252525252525</v>
      </c>
      <c r="H16" s="21">
        <f t="shared" si="2"/>
        <v>-1093</v>
      </c>
      <c r="I16" s="56">
        <f t="shared" si="3"/>
        <v>-13063</v>
      </c>
    </row>
    <row r="17" spans="1:12" x14ac:dyDescent="0.2">
      <c r="A17" s="81" t="s">
        <v>50</v>
      </c>
      <c r="B17" s="66">
        <v>112750</v>
      </c>
      <c r="C17" s="66">
        <v>112750</v>
      </c>
      <c r="D17" s="20">
        <v>105543</v>
      </c>
      <c r="E17" s="28">
        <f t="shared" si="0"/>
        <v>0.93607982261640799</v>
      </c>
      <c r="F17" s="20">
        <v>44531</v>
      </c>
      <c r="G17" s="28">
        <f t="shared" si="1"/>
        <v>0.39495343680709533</v>
      </c>
      <c r="H17" s="21">
        <f t="shared" si="2"/>
        <v>-61012</v>
      </c>
      <c r="I17" s="56">
        <f t="shared" si="3"/>
        <v>-68219</v>
      </c>
      <c r="L17" s="20"/>
    </row>
    <row r="18" spans="1:12" x14ac:dyDescent="0.2">
      <c r="A18" s="187" t="s">
        <v>247</v>
      </c>
      <c r="B18" s="66">
        <v>-1243447</v>
      </c>
      <c r="C18" s="66">
        <v>-1484888</v>
      </c>
      <c r="D18" s="20">
        <f>-452544-370000</f>
        <v>-822544</v>
      </c>
      <c r="E18" s="28">
        <f t="shared" si="0"/>
        <v>0.66150306366093614</v>
      </c>
      <c r="F18" s="20">
        <v>-1080282</v>
      </c>
      <c r="G18" s="28">
        <f t="shared" si="1"/>
        <v>0.72751749626907891</v>
      </c>
      <c r="H18" s="21">
        <f t="shared" si="2"/>
        <v>-257738</v>
      </c>
      <c r="I18" s="56">
        <f t="shared" si="3"/>
        <v>404606</v>
      </c>
    </row>
    <row r="19" spans="1:12" x14ac:dyDescent="0.2">
      <c r="A19" s="187" t="s">
        <v>248</v>
      </c>
      <c r="B19" s="66">
        <v>-907300</v>
      </c>
      <c r="C19" s="66">
        <v>-847300</v>
      </c>
      <c r="D19" s="20">
        <f>-458353-330000</f>
        <v>-788353</v>
      </c>
      <c r="E19" s="28">
        <f t="shared" si="0"/>
        <v>0.8689000330651383</v>
      </c>
      <c r="F19" s="20">
        <v>-790228</v>
      </c>
      <c r="G19" s="28">
        <f t="shared" si="1"/>
        <v>0.93264251150714028</v>
      </c>
      <c r="H19" s="21">
        <f t="shared" si="2"/>
        <v>-1875</v>
      </c>
      <c r="I19" s="56">
        <f t="shared" si="3"/>
        <v>57072</v>
      </c>
      <c r="J19" s="20"/>
      <c r="K19" s="185"/>
      <c r="L19" s="185"/>
    </row>
    <row r="20" spans="1:12" x14ac:dyDescent="0.2">
      <c r="A20" s="81" t="s">
        <v>45</v>
      </c>
      <c r="B20" s="66">
        <v>2427628</v>
      </c>
      <c r="C20" s="66">
        <v>2492567</v>
      </c>
      <c r="D20" s="20">
        <v>2045305</v>
      </c>
      <c r="E20" s="28">
        <f t="shared" si="0"/>
        <v>0.84251170278148058</v>
      </c>
      <c r="F20" s="20">
        <v>2108470</v>
      </c>
      <c r="G20" s="28">
        <f t="shared" si="1"/>
        <v>0.84590303891530294</v>
      </c>
      <c r="H20" s="21">
        <f t="shared" si="2"/>
        <v>63165</v>
      </c>
      <c r="I20" s="56">
        <f t="shared" si="3"/>
        <v>-384097</v>
      </c>
      <c r="J20" s="20"/>
    </row>
    <row r="21" spans="1:12" x14ac:dyDescent="0.2">
      <c r="A21" s="81" t="s">
        <v>46</v>
      </c>
      <c r="B21" s="66">
        <v>718600</v>
      </c>
      <c r="C21" s="66">
        <v>758600</v>
      </c>
      <c r="D21" s="20">
        <v>468400</v>
      </c>
      <c r="E21" s="28">
        <f t="shared" si="0"/>
        <v>0.6518229891455608</v>
      </c>
      <c r="F21" s="20">
        <v>496257</v>
      </c>
      <c r="G21" s="28">
        <f t="shared" si="1"/>
        <v>0.6541747956762457</v>
      </c>
      <c r="H21" s="21">
        <f t="shared" si="2"/>
        <v>27857</v>
      </c>
      <c r="I21" s="56">
        <f t="shared" si="3"/>
        <v>-262343</v>
      </c>
      <c r="J21" s="20"/>
      <c r="K21" s="20"/>
    </row>
    <row r="22" spans="1:12" x14ac:dyDescent="0.2">
      <c r="A22" s="81"/>
      <c r="B22" s="66"/>
      <c r="C22" s="66"/>
      <c r="D22" s="20"/>
      <c r="E22" s="37"/>
      <c r="F22" s="20"/>
      <c r="G22" s="27"/>
      <c r="H22" s="21"/>
      <c r="I22" s="56"/>
    </row>
    <row r="23" spans="1:12" x14ac:dyDescent="0.2">
      <c r="A23" s="81" t="s">
        <v>21</v>
      </c>
      <c r="B23" s="66">
        <v>23088145</v>
      </c>
      <c r="C23" s="66">
        <v>26239905</v>
      </c>
      <c r="D23" s="62">
        <v>22123789</v>
      </c>
      <c r="E23" s="28">
        <f>D23/B23</f>
        <v>0.95823155130046178</v>
      </c>
      <c r="F23" s="62">
        <v>24923224</v>
      </c>
      <c r="G23" s="28">
        <f>F23/C23</f>
        <v>0.94982142656385382</v>
      </c>
      <c r="H23" s="21">
        <f>F23-D23</f>
        <v>2799435</v>
      </c>
      <c r="I23" s="56">
        <f>F23-C23</f>
        <v>-1316681</v>
      </c>
    </row>
    <row r="24" spans="1:12" x14ac:dyDescent="0.2">
      <c r="A24" s="81" t="s">
        <v>22</v>
      </c>
      <c r="B24" s="66">
        <v>-750000</v>
      </c>
      <c r="C24" s="66">
        <v>-750000</v>
      </c>
      <c r="D24" s="20">
        <v>0</v>
      </c>
      <c r="E24" s="28">
        <v>0</v>
      </c>
      <c r="F24" s="20">
        <v>0</v>
      </c>
      <c r="G24" s="28">
        <f>F24/C24</f>
        <v>0</v>
      </c>
      <c r="H24" s="21">
        <f>F24-D24</f>
        <v>0</v>
      </c>
      <c r="I24" s="56">
        <f>F24-C24</f>
        <v>750000</v>
      </c>
      <c r="K24" s="20"/>
    </row>
    <row r="25" spans="1:12" x14ac:dyDescent="0.2">
      <c r="A25" s="81"/>
      <c r="B25" s="66"/>
      <c r="C25" s="66"/>
      <c r="D25" s="20"/>
      <c r="E25" s="37"/>
      <c r="F25" s="20"/>
      <c r="G25" s="26"/>
      <c r="H25" s="21"/>
      <c r="I25" s="56"/>
      <c r="K25" s="20"/>
    </row>
    <row r="26" spans="1:12" x14ac:dyDescent="0.2">
      <c r="A26" s="81" t="s">
        <v>23</v>
      </c>
      <c r="B26" s="66">
        <v>174000</v>
      </c>
      <c r="C26" s="66">
        <v>130000</v>
      </c>
      <c r="D26" s="20">
        <v>53042</v>
      </c>
      <c r="E26" s="28">
        <f>D26/B26</f>
        <v>0.3048390804597701</v>
      </c>
      <c r="F26" s="20">
        <v>76795</v>
      </c>
      <c r="G26" s="28">
        <f>F26/C26</f>
        <v>0.59073076923076928</v>
      </c>
      <c r="H26" s="21">
        <f>F26-D26</f>
        <v>23753</v>
      </c>
      <c r="I26" s="56">
        <f>F26-C26</f>
        <v>-53205</v>
      </c>
    </row>
    <row r="27" spans="1:12" x14ac:dyDescent="0.2">
      <c r="A27" s="81"/>
      <c r="B27" s="66"/>
      <c r="C27" s="66"/>
      <c r="D27" s="20"/>
      <c r="E27" s="28"/>
      <c r="F27" s="20"/>
      <c r="G27" s="28"/>
      <c r="H27" s="21"/>
      <c r="I27" s="56"/>
    </row>
    <row r="28" spans="1:12" x14ac:dyDescent="0.2">
      <c r="A28" s="81" t="s">
        <v>24</v>
      </c>
      <c r="B28" s="66">
        <v>574049</v>
      </c>
      <c r="C28" s="66">
        <v>177061</v>
      </c>
      <c r="D28" s="20">
        <v>519855</v>
      </c>
      <c r="E28" s="28">
        <f>D28/B28</f>
        <v>0.9055934249515285</v>
      </c>
      <c r="F28" s="20">
        <v>1912727</v>
      </c>
      <c r="G28" s="28">
        <f>F28/C28</f>
        <v>10.80264428643236</v>
      </c>
      <c r="H28" s="21">
        <f>F28-D28</f>
        <v>1392872</v>
      </c>
      <c r="I28" s="56">
        <f>F28-C28</f>
        <v>1735666</v>
      </c>
      <c r="K28" s="78"/>
    </row>
    <row r="29" spans="1:12" x14ac:dyDescent="0.2">
      <c r="A29" s="81"/>
      <c r="B29" s="95"/>
      <c r="C29" s="95"/>
      <c r="D29" s="20"/>
      <c r="E29" s="28"/>
      <c r="F29" s="20"/>
      <c r="G29" s="28"/>
      <c r="H29" s="21"/>
      <c r="I29" s="56"/>
    </row>
    <row r="30" spans="1:12" x14ac:dyDescent="0.2">
      <c r="A30" s="81" t="s">
        <v>25</v>
      </c>
      <c r="B30" s="66">
        <v>1029634</v>
      </c>
      <c r="C30" s="66">
        <v>1108847</v>
      </c>
      <c r="D30" s="20">
        <f>419425-22017</f>
        <v>397408</v>
      </c>
      <c r="E30" s="28">
        <f>D30/B30</f>
        <v>0.38597016027054276</v>
      </c>
      <c r="F30" s="20">
        <v>435219</v>
      </c>
      <c r="G30" s="28">
        <f t="shared" ref="G30:G36" si="4">F30/C30</f>
        <v>0.3924968909146167</v>
      </c>
      <c r="H30" s="21">
        <f>F30-D30</f>
        <v>37811</v>
      </c>
      <c r="I30" s="56">
        <f>F30-C30</f>
        <v>-673628</v>
      </c>
    </row>
    <row r="31" spans="1:12" x14ac:dyDescent="0.2">
      <c r="A31" s="81" t="s">
        <v>26</v>
      </c>
      <c r="B31" s="66">
        <v>293769</v>
      </c>
      <c r="C31" s="66">
        <v>560079</v>
      </c>
      <c r="D31" s="186">
        <v>106347</v>
      </c>
      <c r="E31" s="96">
        <f>D31/B31</f>
        <v>0.36200892538014562</v>
      </c>
      <c r="F31" s="101">
        <v>641651</v>
      </c>
      <c r="G31" s="28">
        <f t="shared" si="4"/>
        <v>1.1456437395438859</v>
      </c>
      <c r="H31" s="21">
        <f>F31-D31</f>
        <v>535304</v>
      </c>
      <c r="I31" s="56">
        <f>F31-C31</f>
        <v>81572</v>
      </c>
    </row>
    <row r="32" spans="1:12" x14ac:dyDescent="0.2">
      <c r="A32" s="81"/>
      <c r="B32" s="66"/>
      <c r="C32" s="66"/>
      <c r="D32" s="20"/>
      <c r="E32" s="37"/>
      <c r="F32" s="20"/>
      <c r="G32" s="28"/>
      <c r="H32" s="21"/>
      <c r="I32" s="56"/>
    </row>
    <row r="33" spans="1:12" x14ac:dyDescent="0.2">
      <c r="A33" s="81" t="s">
        <v>27</v>
      </c>
      <c r="B33" s="66"/>
      <c r="C33" s="66"/>
      <c r="D33" s="62"/>
      <c r="E33" s="28"/>
      <c r="F33" s="62"/>
      <c r="G33" s="28"/>
      <c r="H33" s="21"/>
      <c r="I33" s="56"/>
      <c r="J33" s="20"/>
    </row>
    <row r="34" spans="1:12" x14ac:dyDescent="0.2">
      <c r="A34" s="81" t="s">
        <v>44</v>
      </c>
      <c r="B34" s="66">
        <v>300000</v>
      </c>
      <c r="C34" s="66">
        <v>158388</v>
      </c>
      <c r="D34" s="20">
        <v>94224</v>
      </c>
      <c r="E34" s="28">
        <f>D34/B34</f>
        <v>0.31408000000000003</v>
      </c>
      <c r="F34" s="20">
        <v>120964</v>
      </c>
      <c r="G34" s="28">
        <f t="shared" si="4"/>
        <v>0.76371947369750237</v>
      </c>
      <c r="H34" s="21">
        <f>F34-D34</f>
        <v>26740</v>
      </c>
      <c r="I34" s="56">
        <f>F34-C34</f>
        <v>-37424</v>
      </c>
      <c r="K34" s="20"/>
    </row>
    <row r="35" spans="1:12" x14ac:dyDescent="0.2">
      <c r="A35" s="81" t="s">
        <v>149</v>
      </c>
      <c r="B35" s="66">
        <v>0</v>
      </c>
      <c r="C35" s="100">
        <v>206405</v>
      </c>
      <c r="D35" s="20">
        <v>22017</v>
      </c>
      <c r="E35" s="183">
        <v>0</v>
      </c>
      <c r="F35" s="20">
        <v>93036</v>
      </c>
      <c r="G35" s="183">
        <f t="shared" si="4"/>
        <v>0.45074489474576684</v>
      </c>
      <c r="H35" s="182">
        <f>F35-D35</f>
        <v>71019</v>
      </c>
      <c r="I35" s="184">
        <f>F35-C35</f>
        <v>-113369</v>
      </c>
      <c r="K35" s="20"/>
    </row>
    <row r="36" spans="1:12" x14ac:dyDescent="0.2">
      <c r="A36" s="81" t="s">
        <v>28</v>
      </c>
      <c r="B36" s="66">
        <v>43000</v>
      </c>
      <c r="C36" s="100">
        <v>24600</v>
      </c>
      <c r="D36" s="20">
        <v>9741</v>
      </c>
      <c r="E36" s="28">
        <f>D36/B36</f>
        <v>0.22653488372093022</v>
      </c>
      <c r="F36" s="20">
        <v>22961</v>
      </c>
      <c r="G36" s="28">
        <f t="shared" si="4"/>
        <v>0.93337398373983738</v>
      </c>
      <c r="H36" s="21">
        <f>F36-D36</f>
        <v>13220</v>
      </c>
      <c r="I36" s="56">
        <f>F36-C36</f>
        <v>-1639</v>
      </c>
      <c r="K36" s="20"/>
    </row>
    <row r="37" spans="1:12" x14ac:dyDescent="0.2">
      <c r="A37" s="81"/>
      <c r="B37" s="76"/>
      <c r="C37" s="66"/>
      <c r="D37" s="72"/>
      <c r="E37" s="28"/>
      <c r="F37" s="27"/>
      <c r="G37" s="27"/>
      <c r="H37" s="21"/>
      <c r="I37" s="56"/>
      <c r="J37" s="20"/>
      <c r="K37" s="99"/>
    </row>
    <row r="38" spans="1:12" x14ac:dyDescent="0.2">
      <c r="A38" s="84" t="s">
        <v>29</v>
      </c>
      <c r="B38" s="75">
        <f>SUM(B9:B37)</f>
        <v>58007291</v>
      </c>
      <c r="C38" s="66">
        <f>SUM(C8:C37)</f>
        <v>59234976</v>
      </c>
      <c r="D38" s="72">
        <f>SUM(D9:D36)</f>
        <v>45296101</v>
      </c>
      <c r="E38" s="28">
        <f>D38/B38</f>
        <v>0.78086909798976822</v>
      </c>
      <c r="F38" s="27">
        <f>SUM(F9:F36)</f>
        <v>49099567</v>
      </c>
      <c r="G38" s="28">
        <f>F38/C38</f>
        <v>0.82889485765977178</v>
      </c>
      <c r="H38" s="21">
        <f>SUM(H9:H36)</f>
        <v>3803466</v>
      </c>
      <c r="I38" s="56">
        <f>F38-C38</f>
        <v>-10135409</v>
      </c>
      <c r="J38" s="103"/>
      <c r="K38" s="102"/>
      <c r="L38" s="20"/>
    </row>
    <row r="39" spans="1:12" x14ac:dyDescent="0.2">
      <c r="A39" s="85"/>
      <c r="B39" s="77"/>
      <c r="C39" s="67"/>
      <c r="D39" s="73"/>
      <c r="E39" s="39"/>
      <c r="F39" s="38"/>
      <c r="G39" s="40"/>
      <c r="H39" s="22"/>
      <c r="I39" s="22"/>
    </row>
    <row r="40" spans="1:12" x14ac:dyDescent="0.2">
      <c r="A40" s="86" t="s">
        <v>30</v>
      </c>
      <c r="B40" s="75"/>
      <c r="C40" s="66"/>
      <c r="D40" s="72"/>
      <c r="E40" s="37"/>
      <c r="F40" s="27"/>
      <c r="G40" s="26"/>
      <c r="H40" s="21"/>
      <c r="I40" s="56"/>
    </row>
    <row r="41" spans="1:12" x14ac:dyDescent="0.2">
      <c r="A41" s="81" t="s">
        <v>51</v>
      </c>
      <c r="B41" s="75">
        <v>41604359</v>
      </c>
      <c r="C41" s="100">
        <v>42619061</v>
      </c>
      <c r="D41" s="20">
        <v>20599038</v>
      </c>
      <c r="E41" s="28">
        <f t="shared" ref="E41:E48" si="5">D41/B41</f>
        <v>0.49511730249227009</v>
      </c>
      <c r="F41" s="20">
        <v>20616767</v>
      </c>
      <c r="G41" s="28">
        <f t="shared" ref="G41:G48" si="6">F41/C41</f>
        <v>0.48374521906993678</v>
      </c>
      <c r="H41" s="21">
        <f t="shared" ref="H41:H49" si="7">F41-D41</f>
        <v>17729</v>
      </c>
      <c r="I41" s="56">
        <f t="shared" ref="I41:I49" si="8">F41-C41</f>
        <v>-22002294</v>
      </c>
    </row>
    <row r="42" spans="1:12" x14ac:dyDescent="0.2">
      <c r="A42" s="81" t="s">
        <v>37</v>
      </c>
      <c r="B42" s="75">
        <v>3625911</v>
      </c>
      <c r="C42" s="100">
        <v>3406200</v>
      </c>
      <c r="D42" s="20">
        <v>1564694</v>
      </c>
      <c r="E42" s="28">
        <f t="shared" si="5"/>
        <v>0.43153127586418971</v>
      </c>
      <c r="F42" s="20">
        <v>1658286</v>
      </c>
      <c r="G42" s="28">
        <f t="shared" si="6"/>
        <v>0.48684340320591862</v>
      </c>
      <c r="H42" s="21">
        <f t="shared" si="7"/>
        <v>93592</v>
      </c>
      <c r="I42" s="56">
        <f t="shared" si="8"/>
        <v>-1747914</v>
      </c>
    </row>
    <row r="43" spans="1:12" x14ac:dyDescent="0.2">
      <c r="A43" s="81" t="s">
        <v>31</v>
      </c>
      <c r="B43" s="75">
        <v>2637454</v>
      </c>
      <c r="C43" s="100">
        <v>3122252</v>
      </c>
      <c r="D43" s="20">
        <v>1434261</v>
      </c>
      <c r="E43" s="28">
        <f t="shared" si="5"/>
        <v>0.54380512418415639</v>
      </c>
      <c r="F43" s="20">
        <v>1494205</v>
      </c>
      <c r="G43" s="28">
        <f t="shared" si="6"/>
        <v>0.47856643217779987</v>
      </c>
      <c r="H43" s="21">
        <f t="shared" si="7"/>
        <v>59944</v>
      </c>
      <c r="I43" s="56">
        <f t="shared" si="8"/>
        <v>-1628047</v>
      </c>
    </row>
    <row r="44" spans="1:12" x14ac:dyDescent="0.2">
      <c r="A44" s="81" t="s">
        <v>32</v>
      </c>
      <c r="B44" s="75">
        <v>2450526</v>
      </c>
      <c r="C44" s="100">
        <v>2417339</v>
      </c>
      <c r="D44" s="20">
        <v>1503712</v>
      </c>
      <c r="E44" s="28">
        <f t="shared" si="5"/>
        <v>0.61362825776996444</v>
      </c>
      <c r="F44" s="20">
        <v>1548345</v>
      </c>
      <c r="G44" s="28">
        <f t="shared" si="6"/>
        <v>0.64051628671030414</v>
      </c>
      <c r="H44" s="21">
        <f t="shared" si="7"/>
        <v>44633</v>
      </c>
      <c r="I44" s="56">
        <f t="shared" si="8"/>
        <v>-868994</v>
      </c>
    </row>
    <row r="45" spans="1:12" x14ac:dyDescent="0.2">
      <c r="A45" s="81" t="s">
        <v>33</v>
      </c>
      <c r="B45" s="75">
        <v>1761679</v>
      </c>
      <c r="C45" s="100">
        <v>1519000</v>
      </c>
      <c r="D45" s="20">
        <v>44636</v>
      </c>
      <c r="E45" s="28">
        <f t="shared" si="5"/>
        <v>2.5337192530534791E-2</v>
      </c>
      <c r="F45" s="20">
        <v>49636</v>
      </c>
      <c r="G45" s="28">
        <f t="shared" si="6"/>
        <v>3.2676761026991442E-2</v>
      </c>
      <c r="H45" s="21">
        <f t="shared" si="7"/>
        <v>5000</v>
      </c>
      <c r="I45" s="56">
        <f t="shared" si="8"/>
        <v>-1469364</v>
      </c>
    </row>
    <row r="46" spans="1:12" x14ac:dyDescent="0.2">
      <c r="A46" s="81" t="s">
        <v>52</v>
      </c>
      <c r="B46" s="75">
        <v>1655650</v>
      </c>
      <c r="C46" s="100">
        <v>1996278</v>
      </c>
      <c r="D46" s="20">
        <v>600212</v>
      </c>
      <c r="E46" s="28">
        <f t="shared" si="5"/>
        <v>0.36252348020414943</v>
      </c>
      <c r="F46" s="20">
        <v>689268</v>
      </c>
      <c r="G46" s="28">
        <f t="shared" si="6"/>
        <v>0.34527655967755994</v>
      </c>
      <c r="H46" s="21">
        <f t="shared" si="7"/>
        <v>89056</v>
      </c>
      <c r="I46" s="56">
        <f t="shared" si="8"/>
        <v>-1307010</v>
      </c>
    </row>
    <row r="47" spans="1:12" x14ac:dyDescent="0.2">
      <c r="A47" s="81" t="s">
        <v>38</v>
      </c>
      <c r="B47" s="75">
        <v>333000</v>
      </c>
      <c r="C47" s="100">
        <v>490932</v>
      </c>
      <c r="D47" s="20">
        <v>165104</v>
      </c>
      <c r="E47" s="28">
        <f t="shared" si="5"/>
        <v>0.49580780780780781</v>
      </c>
      <c r="F47" s="20">
        <v>210633</v>
      </c>
      <c r="G47" s="28">
        <f t="shared" si="6"/>
        <v>0.42904720001955465</v>
      </c>
      <c r="H47" s="21">
        <f t="shared" si="7"/>
        <v>45529</v>
      </c>
      <c r="I47" s="56">
        <f t="shared" si="8"/>
        <v>-280299</v>
      </c>
    </row>
    <row r="48" spans="1:12" x14ac:dyDescent="0.2">
      <c r="A48" s="81" t="s">
        <v>86</v>
      </c>
      <c r="B48" s="75">
        <v>3924712</v>
      </c>
      <c r="C48" s="100">
        <v>3649914</v>
      </c>
      <c r="D48" s="20">
        <v>3272505</v>
      </c>
      <c r="E48" s="28">
        <f t="shared" si="5"/>
        <v>0.8338204179058234</v>
      </c>
      <c r="F48" s="20">
        <v>2887537</v>
      </c>
      <c r="G48" s="28">
        <f t="shared" si="6"/>
        <v>0.79112466759490774</v>
      </c>
      <c r="H48" s="21">
        <f t="shared" si="7"/>
        <v>-384968</v>
      </c>
      <c r="I48" s="56">
        <f t="shared" si="8"/>
        <v>-762377</v>
      </c>
    </row>
    <row r="49" spans="1:11" x14ac:dyDescent="0.2">
      <c r="A49" s="81" t="s">
        <v>34</v>
      </c>
      <c r="B49" s="75">
        <v>14000</v>
      </c>
      <c r="C49" s="100">
        <v>14000</v>
      </c>
      <c r="D49" s="62">
        <v>4811</v>
      </c>
      <c r="E49" s="28">
        <f>D49/B49</f>
        <v>0.34364285714285714</v>
      </c>
      <c r="F49" s="62">
        <v>1454</v>
      </c>
      <c r="G49" s="28">
        <f>F49/C49</f>
        <v>0.10385714285714286</v>
      </c>
      <c r="H49" s="21">
        <f t="shared" si="7"/>
        <v>-3357</v>
      </c>
      <c r="I49" s="56">
        <f t="shared" si="8"/>
        <v>-12546</v>
      </c>
    </row>
    <row r="50" spans="1:11" x14ac:dyDescent="0.2">
      <c r="A50" s="81"/>
      <c r="B50" s="75"/>
      <c r="C50" s="100"/>
      <c r="D50" s="62"/>
      <c r="E50" s="28"/>
      <c r="F50" s="62"/>
      <c r="G50" s="28"/>
      <c r="H50" s="21"/>
      <c r="I50" s="56"/>
    </row>
    <row r="51" spans="1:11" x14ac:dyDescent="0.2">
      <c r="A51" s="81"/>
      <c r="B51" s="88"/>
      <c r="C51" s="66"/>
      <c r="D51" s="72"/>
      <c r="E51" s="37"/>
      <c r="F51" s="27"/>
      <c r="G51" s="26"/>
      <c r="H51" s="21"/>
      <c r="I51" s="56"/>
    </row>
    <row r="52" spans="1:11" x14ac:dyDescent="0.2">
      <c r="A52" s="84" t="s">
        <v>48</v>
      </c>
      <c r="B52" s="66">
        <f>SUM(B41:B49)</f>
        <v>58007291</v>
      </c>
      <c r="C52" s="66">
        <f>SUM(C41:C49)</f>
        <v>59234976</v>
      </c>
      <c r="D52" s="72">
        <f>SUM(D41:D49)</f>
        <v>29188973</v>
      </c>
      <c r="E52" s="28">
        <f>D52/B52</f>
        <v>0.50319490010316115</v>
      </c>
      <c r="F52" s="27">
        <f>SUM(F41:F49)</f>
        <v>29156131</v>
      </c>
      <c r="G52" s="28">
        <f>F52/C52</f>
        <v>0.49221140901618665</v>
      </c>
      <c r="H52" s="21">
        <f>SUM(H41:H49)</f>
        <v>-32842</v>
      </c>
      <c r="I52" s="56">
        <f>F52-C52</f>
        <v>-30078845</v>
      </c>
      <c r="J52" s="106"/>
      <c r="K52" s="20"/>
    </row>
    <row r="53" spans="1:11" x14ac:dyDescent="0.2">
      <c r="A53" s="81"/>
      <c r="B53" s="66"/>
      <c r="C53" s="66"/>
      <c r="D53" s="72"/>
      <c r="E53" s="37"/>
      <c r="F53" s="27"/>
      <c r="G53" s="26"/>
      <c r="H53" s="21"/>
      <c r="I53" s="56"/>
    </row>
    <row r="54" spans="1:11" ht="13.5" thickBot="1" x14ac:dyDescent="0.25">
      <c r="A54" s="81" t="s">
        <v>43</v>
      </c>
      <c r="B54" s="68">
        <f>B38-B52</f>
        <v>0</v>
      </c>
      <c r="C54" s="68">
        <f>C38-C52</f>
        <v>0</v>
      </c>
      <c r="D54" s="194">
        <f>D38-D52</f>
        <v>16107128</v>
      </c>
      <c r="E54" s="27"/>
      <c r="F54" s="192">
        <f>F38-F52</f>
        <v>19943436</v>
      </c>
      <c r="G54" s="27"/>
      <c r="H54" s="195">
        <f>H38-H52</f>
        <v>3836308</v>
      </c>
      <c r="I54" s="57">
        <f>F54-C54</f>
        <v>19943436</v>
      </c>
      <c r="J54" s="18"/>
      <c r="K54" s="18"/>
    </row>
    <row r="55" spans="1:11" ht="13.5" thickTop="1" x14ac:dyDescent="0.2">
      <c r="A55" s="87"/>
      <c r="B55" s="89"/>
      <c r="C55" s="59"/>
      <c r="D55" s="74"/>
      <c r="E55" s="24"/>
      <c r="F55" s="24"/>
      <c r="G55" s="24"/>
      <c r="H55" s="25"/>
      <c r="I55" s="50"/>
    </row>
    <row r="56" spans="1:11" x14ac:dyDescent="0.2">
      <c r="A56" s="14"/>
      <c r="B56" s="26"/>
      <c r="C56" s="26"/>
      <c r="D56" s="48"/>
      <c r="E56" s="26"/>
      <c r="F56" s="48"/>
      <c r="G56" s="26"/>
      <c r="H56" s="48"/>
    </row>
    <row r="57" spans="1:11" x14ac:dyDescent="0.2">
      <c r="A57" s="26"/>
      <c r="D57" s="53"/>
      <c r="F57" s="20"/>
    </row>
    <row r="58" spans="1:11" x14ac:dyDescent="0.2">
      <c r="A58" s="26"/>
      <c r="D58" s="18"/>
    </row>
    <row r="59" spans="1:11" x14ac:dyDescent="0.2">
      <c r="D59" s="18"/>
    </row>
    <row r="60" spans="1:11" x14ac:dyDescent="0.2">
      <c r="D60" s="18"/>
    </row>
    <row r="64" spans="1:11" x14ac:dyDescent="0.2">
      <c r="F64" s="20"/>
    </row>
  </sheetData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6"/>
  <sheetViews>
    <sheetView zoomScaleNormal="100" workbookViewId="0">
      <selection activeCell="I16" sqref="I16"/>
    </sheetView>
  </sheetViews>
  <sheetFormatPr defaultRowHeight="12.75" x14ac:dyDescent="0.2"/>
  <cols>
    <col min="1" max="1" width="29" style="196" customWidth="1"/>
    <col min="2" max="3" width="14.5703125" style="196" customWidth="1"/>
    <col min="4" max="4" width="15.7109375" style="196" customWidth="1"/>
    <col min="5" max="5" width="14.85546875" style="196" customWidth="1"/>
    <col min="6" max="6" width="14" style="196" customWidth="1"/>
    <col min="7" max="10" width="17.5703125" style="196" customWidth="1"/>
    <col min="11" max="11" width="14.28515625" style="196" customWidth="1"/>
    <col min="12" max="12" width="13.28515625" style="196" customWidth="1"/>
    <col min="13" max="13" width="15.140625" style="196" customWidth="1"/>
    <col min="14" max="14" width="14.28515625" style="196" customWidth="1"/>
    <col min="15" max="15" width="14.7109375" style="196" customWidth="1"/>
    <col min="16" max="16384" width="9.140625" style="196"/>
  </cols>
  <sheetData>
    <row r="1" spans="1:15" ht="18" x14ac:dyDescent="0.25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18" x14ac:dyDescent="0.25">
      <c r="A2" s="244" t="s">
        <v>63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4" spans="1:15" ht="23.25" x14ac:dyDescent="0.35">
      <c r="A4" s="197"/>
      <c r="B4" s="198"/>
      <c r="C4" s="199"/>
      <c r="D4" s="199"/>
      <c r="E4" s="200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ht="23.25" x14ac:dyDescent="0.35">
      <c r="A5" s="201"/>
      <c r="B5" s="202">
        <v>44255</v>
      </c>
      <c r="C5" s="203"/>
      <c r="D5" s="203"/>
      <c r="E5" s="203"/>
      <c r="F5" s="204"/>
      <c r="G5" s="205">
        <v>44592</v>
      </c>
      <c r="H5" s="206"/>
      <c r="I5" s="206"/>
      <c r="J5" s="207"/>
      <c r="K5" s="205">
        <v>44620</v>
      </c>
      <c r="L5" s="206"/>
      <c r="M5" s="206"/>
      <c r="N5" s="206"/>
      <c r="O5" s="207"/>
    </row>
    <row r="6" spans="1:15" ht="23.25" x14ac:dyDescent="0.35">
      <c r="A6" s="208"/>
      <c r="B6" s="209" t="s">
        <v>64</v>
      </c>
      <c r="C6" s="210" t="s">
        <v>65</v>
      </c>
      <c r="D6" s="210" t="s">
        <v>67</v>
      </c>
      <c r="E6" s="210" t="s">
        <v>93</v>
      </c>
      <c r="F6" s="116" t="s">
        <v>35</v>
      </c>
      <c r="G6" s="209" t="s">
        <v>64</v>
      </c>
      <c r="H6" s="210" t="s">
        <v>65</v>
      </c>
      <c r="I6" s="210" t="s">
        <v>67</v>
      </c>
      <c r="J6" s="116" t="s">
        <v>35</v>
      </c>
      <c r="K6" s="209" t="s">
        <v>64</v>
      </c>
      <c r="L6" s="210" t="s">
        <v>65</v>
      </c>
      <c r="M6" s="210" t="s">
        <v>67</v>
      </c>
      <c r="N6" s="210" t="s">
        <v>249</v>
      </c>
      <c r="O6" s="116" t="s">
        <v>35</v>
      </c>
    </row>
    <row r="7" spans="1:15" ht="23.25" x14ac:dyDescent="0.35">
      <c r="A7" s="211"/>
      <c r="B7" s="212" t="s">
        <v>66</v>
      </c>
      <c r="C7" s="213" t="s">
        <v>66</v>
      </c>
      <c r="D7" s="213" t="s">
        <v>92</v>
      </c>
      <c r="E7" s="213" t="s">
        <v>94</v>
      </c>
      <c r="F7" s="117"/>
      <c r="G7" s="212" t="s">
        <v>66</v>
      </c>
      <c r="H7" s="213" t="s">
        <v>66</v>
      </c>
      <c r="I7" s="213" t="s">
        <v>92</v>
      </c>
      <c r="J7" s="117"/>
      <c r="K7" s="212" t="s">
        <v>66</v>
      </c>
      <c r="L7" s="213" t="s">
        <v>66</v>
      </c>
      <c r="M7" s="213" t="s">
        <v>92</v>
      </c>
      <c r="N7" s="213" t="s">
        <v>33</v>
      </c>
      <c r="O7" s="117"/>
    </row>
    <row r="8" spans="1:15" ht="15" x14ac:dyDescent="0.25">
      <c r="A8" s="214" t="s">
        <v>68</v>
      </c>
      <c r="B8" s="215"/>
      <c r="C8" s="216"/>
      <c r="D8" s="216"/>
      <c r="E8" s="217"/>
      <c r="F8" s="118"/>
      <c r="G8" s="215"/>
      <c r="H8" s="217"/>
      <c r="I8" s="217"/>
      <c r="J8" s="119"/>
      <c r="K8" s="215"/>
      <c r="L8" s="217"/>
      <c r="M8" s="217"/>
      <c r="N8" s="217"/>
      <c r="O8" s="119"/>
    </row>
    <row r="9" spans="1:15" x14ac:dyDescent="0.2">
      <c r="A9" s="218" t="s">
        <v>85</v>
      </c>
      <c r="B9" s="219">
        <v>949636</v>
      </c>
      <c r="C9" s="220">
        <v>-3478462</v>
      </c>
      <c r="D9" s="220">
        <f>2329243+50431</f>
        <v>2379674</v>
      </c>
      <c r="E9" s="220"/>
      <c r="F9" s="130">
        <f t="shared" ref="F9:F15" si="0">SUM(B9:E9)</f>
        <v>-149152</v>
      </c>
      <c r="G9" s="221">
        <v>3473156</v>
      </c>
      <c r="H9" s="220">
        <v>-3080663</v>
      </c>
      <c r="I9" s="220"/>
      <c r="J9" s="131">
        <f t="shared" ref="J9:J15" si="1">SUM(G9:I9)</f>
        <v>392493</v>
      </c>
      <c r="K9" s="221">
        <f>-4625489-1</f>
        <v>-4625490</v>
      </c>
      <c r="L9" s="220">
        <f>973764+1</f>
        <v>973765</v>
      </c>
      <c r="M9" s="220"/>
      <c r="N9" s="220">
        <v>3027386</v>
      </c>
      <c r="O9" s="131">
        <f>SUM(K9:N9)</f>
        <v>-624339</v>
      </c>
    </row>
    <row r="10" spans="1:15" x14ac:dyDescent="0.2">
      <c r="A10" s="215" t="s">
        <v>69</v>
      </c>
      <c r="B10" s="222">
        <v>12863</v>
      </c>
      <c r="C10" s="223"/>
      <c r="D10" s="223"/>
      <c r="E10" s="223"/>
      <c r="F10" s="132">
        <f t="shared" si="0"/>
        <v>12863</v>
      </c>
      <c r="G10" s="222">
        <v>13129</v>
      </c>
      <c r="H10" s="224"/>
      <c r="I10" s="224"/>
      <c r="J10" s="133">
        <f t="shared" si="1"/>
        <v>13129</v>
      </c>
      <c r="K10" s="222">
        <v>13139</v>
      </c>
      <c r="L10" s="224"/>
      <c r="M10" s="224"/>
      <c r="N10" s="224"/>
      <c r="O10" s="133">
        <f t="shared" ref="O10:O14" si="2">SUM(K10:N10)</f>
        <v>13139</v>
      </c>
    </row>
    <row r="11" spans="1:15" x14ac:dyDescent="0.2">
      <c r="A11" s="215" t="s">
        <v>70</v>
      </c>
      <c r="B11" s="222">
        <v>5694</v>
      </c>
      <c r="C11" s="223">
        <v>53725</v>
      </c>
      <c r="D11" s="223"/>
      <c r="E11" s="223"/>
      <c r="F11" s="132">
        <f t="shared" si="0"/>
        <v>59419</v>
      </c>
      <c r="G11" s="222">
        <v>454396</v>
      </c>
      <c r="H11" s="223">
        <v>-446388</v>
      </c>
      <c r="I11" s="223"/>
      <c r="J11" s="133">
        <f t="shared" si="1"/>
        <v>8008</v>
      </c>
      <c r="K11" s="222">
        <v>663906</v>
      </c>
      <c r="L11" s="223">
        <v>-634751</v>
      </c>
      <c r="M11" s="223"/>
      <c r="N11" s="223"/>
      <c r="O11" s="133">
        <f t="shared" si="2"/>
        <v>29155</v>
      </c>
    </row>
    <row r="12" spans="1:15" x14ac:dyDescent="0.2">
      <c r="A12" s="215" t="s">
        <v>71</v>
      </c>
      <c r="B12" s="222"/>
      <c r="C12" s="223">
        <v>16720</v>
      </c>
      <c r="D12" s="223"/>
      <c r="E12" s="223"/>
      <c r="F12" s="132">
        <f t="shared" si="0"/>
        <v>16720</v>
      </c>
      <c r="G12" s="222">
        <v>11</v>
      </c>
      <c r="H12" s="223">
        <v>10725</v>
      </c>
      <c r="I12" s="223"/>
      <c r="J12" s="133">
        <f t="shared" si="1"/>
        <v>10736</v>
      </c>
      <c r="K12" s="222">
        <v>20</v>
      </c>
      <c r="L12" s="223">
        <v>2379</v>
      </c>
      <c r="M12" s="223"/>
      <c r="N12" s="223"/>
      <c r="O12" s="133">
        <f t="shared" si="2"/>
        <v>2399</v>
      </c>
    </row>
    <row r="13" spans="1:15" x14ac:dyDescent="0.2">
      <c r="A13" s="218" t="s">
        <v>172</v>
      </c>
      <c r="B13" s="222">
        <v>277503</v>
      </c>
      <c r="C13" s="223">
        <v>4605</v>
      </c>
      <c r="D13" s="223"/>
      <c r="E13" s="223"/>
      <c r="F13" s="132">
        <f t="shared" si="0"/>
        <v>282108</v>
      </c>
      <c r="G13" s="222">
        <v>-223168</v>
      </c>
      <c r="H13" s="223">
        <v>26106</v>
      </c>
      <c r="I13" s="223"/>
      <c r="J13" s="133">
        <f t="shared" si="1"/>
        <v>-197062</v>
      </c>
      <c r="K13" s="222">
        <v>24497</v>
      </c>
      <c r="L13" s="223">
        <v>11755</v>
      </c>
      <c r="M13" s="223"/>
      <c r="N13" s="223"/>
      <c r="O13" s="133">
        <f t="shared" si="2"/>
        <v>36252</v>
      </c>
    </row>
    <row r="14" spans="1:15" x14ac:dyDescent="0.2">
      <c r="A14" s="215" t="s">
        <v>80</v>
      </c>
      <c r="B14" s="222">
        <v>5434</v>
      </c>
      <c r="C14" s="223"/>
      <c r="D14" s="223"/>
      <c r="E14" s="223"/>
      <c r="F14" s="132">
        <f t="shared" si="0"/>
        <v>5434</v>
      </c>
      <c r="G14" s="222">
        <v>13352</v>
      </c>
      <c r="H14" s="223"/>
      <c r="I14" s="223"/>
      <c r="J14" s="133">
        <f t="shared" si="1"/>
        <v>13352</v>
      </c>
      <c r="K14" s="222">
        <v>6978</v>
      </c>
      <c r="L14" s="223"/>
      <c r="M14" s="223"/>
      <c r="N14" s="223"/>
      <c r="O14" s="133">
        <f t="shared" si="2"/>
        <v>6978</v>
      </c>
    </row>
    <row r="15" spans="1:15" x14ac:dyDescent="0.2">
      <c r="A15" s="215" t="s">
        <v>72</v>
      </c>
      <c r="B15" s="222"/>
      <c r="C15" s="223"/>
      <c r="D15" s="223"/>
      <c r="E15" s="223">
        <v>46198</v>
      </c>
      <c r="F15" s="132">
        <f t="shared" si="0"/>
        <v>46198</v>
      </c>
      <c r="G15" s="222"/>
      <c r="H15" s="223"/>
      <c r="I15" s="223"/>
      <c r="J15" s="133">
        <f t="shared" si="1"/>
        <v>0</v>
      </c>
      <c r="K15" s="222"/>
      <c r="L15" s="223"/>
      <c r="M15" s="223"/>
      <c r="N15" s="223"/>
      <c r="O15" s="133"/>
    </row>
    <row r="16" spans="1:15" ht="15" x14ac:dyDescent="0.25">
      <c r="A16" s="225" t="s">
        <v>73</v>
      </c>
      <c r="B16" s="226">
        <f>SUM(B8:B15)</f>
        <v>1251130</v>
      </c>
      <c r="C16" s="226">
        <f t="shared" ref="C16:O16" si="3">SUM(C8:C15)</f>
        <v>-3403412</v>
      </c>
      <c r="D16" s="226">
        <f t="shared" si="3"/>
        <v>2379674</v>
      </c>
      <c r="E16" s="227">
        <f t="shared" si="3"/>
        <v>46198</v>
      </c>
      <c r="F16" s="134">
        <f t="shared" si="3"/>
        <v>273590</v>
      </c>
      <c r="G16" s="226">
        <f t="shared" ref="G16:I16" si="4">SUM(G8:G15)</f>
        <v>3730876</v>
      </c>
      <c r="H16" s="227">
        <f t="shared" si="4"/>
        <v>-3490220</v>
      </c>
      <c r="I16" s="227">
        <f t="shared" si="4"/>
        <v>0</v>
      </c>
      <c r="J16" s="135">
        <f t="shared" ref="J16" si="5">SUM(J8:J15)</f>
        <v>240656</v>
      </c>
      <c r="K16" s="226">
        <f t="shared" si="3"/>
        <v>-3916950</v>
      </c>
      <c r="L16" s="227">
        <f t="shared" si="3"/>
        <v>353148</v>
      </c>
      <c r="M16" s="227"/>
      <c r="N16" s="227">
        <f t="shared" si="3"/>
        <v>3027386</v>
      </c>
      <c r="O16" s="135">
        <f t="shared" si="3"/>
        <v>-536416</v>
      </c>
    </row>
    <row r="17" spans="1:15" ht="15" x14ac:dyDescent="0.25">
      <c r="A17" s="225" t="s">
        <v>74</v>
      </c>
      <c r="B17" s="228">
        <v>3068</v>
      </c>
      <c r="C17" s="229"/>
      <c r="D17" s="229"/>
      <c r="E17" s="229"/>
      <c r="F17" s="136">
        <f>B17</f>
        <v>3068</v>
      </c>
      <c r="G17" s="228">
        <v>3098</v>
      </c>
      <c r="H17" s="229"/>
      <c r="I17" s="229"/>
      <c r="J17" s="136">
        <f>G17</f>
        <v>3098</v>
      </c>
      <c r="K17" s="228">
        <v>3098</v>
      </c>
      <c r="L17" s="229"/>
      <c r="M17" s="229"/>
      <c r="N17" s="229"/>
      <c r="O17" s="136">
        <f>K17</f>
        <v>3098</v>
      </c>
    </row>
    <row r="18" spans="1:15" ht="15" x14ac:dyDescent="0.25">
      <c r="A18" s="214" t="s">
        <v>75</v>
      </c>
      <c r="B18" s="222"/>
      <c r="C18" s="224"/>
      <c r="D18" s="224"/>
      <c r="E18" s="224"/>
      <c r="F18" s="137"/>
      <c r="G18" s="222"/>
      <c r="H18" s="224"/>
      <c r="I18" s="224"/>
      <c r="J18" s="137"/>
      <c r="K18" s="222"/>
      <c r="L18" s="224"/>
      <c r="M18" s="224"/>
      <c r="N18" s="224"/>
      <c r="O18" s="137"/>
    </row>
    <row r="19" spans="1:15" x14ac:dyDescent="0.2">
      <c r="A19" s="215" t="s">
        <v>81</v>
      </c>
      <c r="B19" s="222">
        <v>15808804</v>
      </c>
      <c r="C19" s="224"/>
      <c r="D19" s="224">
        <f>152661+2585057</f>
        <v>2737718</v>
      </c>
      <c r="E19" s="224">
        <v>1111048</v>
      </c>
      <c r="F19" s="137">
        <f t="shared" ref="F19:F23" si="6">SUM(B19:E19)</f>
        <v>19657570</v>
      </c>
      <c r="G19" s="222">
        <v>21016749</v>
      </c>
      <c r="H19" s="224"/>
      <c r="I19" s="224">
        <v>2515834</v>
      </c>
      <c r="J19" s="137">
        <f t="shared" ref="J19:J23" si="7">SUM(G19:I19)</f>
        <v>23532583</v>
      </c>
      <c r="K19" s="222">
        <v>29086443</v>
      </c>
      <c r="L19" s="224"/>
      <c r="M19" s="224">
        <v>4458592</v>
      </c>
      <c r="N19" s="224"/>
      <c r="O19" s="137">
        <f>SUM(K19:N19)</f>
        <v>33545035</v>
      </c>
    </row>
    <row r="20" spans="1:15" x14ac:dyDescent="0.2">
      <c r="A20" s="215" t="s">
        <v>82</v>
      </c>
      <c r="B20" s="222">
        <v>8499376</v>
      </c>
      <c r="C20" s="224"/>
      <c r="D20" s="224"/>
      <c r="E20" s="224"/>
      <c r="F20" s="137">
        <f t="shared" si="6"/>
        <v>8499376</v>
      </c>
      <c r="G20" s="222">
        <v>8574670</v>
      </c>
      <c r="H20" s="224"/>
      <c r="I20" s="224"/>
      <c r="J20" s="137">
        <f t="shared" si="7"/>
        <v>8574670</v>
      </c>
      <c r="K20" s="222">
        <v>8580919</v>
      </c>
      <c r="L20" s="224"/>
      <c r="M20" s="224"/>
      <c r="N20" s="224"/>
      <c r="O20" s="137">
        <f t="shared" ref="O20:O23" si="8">SUM(K20:N20)</f>
        <v>8580919</v>
      </c>
    </row>
    <row r="21" spans="1:15" x14ac:dyDescent="0.2">
      <c r="A21" s="215" t="s">
        <v>76</v>
      </c>
      <c r="B21" s="222">
        <v>1759421</v>
      </c>
      <c r="C21" s="223"/>
      <c r="D21" s="223">
        <f>53981+2047470</f>
        <v>2101451</v>
      </c>
      <c r="E21" s="223"/>
      <c r="F21" s="137">
        <f t="shared" si="6"/>
        <v>3860872</v>
      </c>
      <c r="G21" s="222">
        <v>2555714</v>
      </c>
      <c r="H21" s="223"/>
      <c r="I21" s="223">
        <v>1798710</v>
      </c>
      <c r="J21" s="137">
        <f t="shared" si="7"/>
        <v>4354424</v>
      </c>
      <c r="K21" s="222">
        <v>172434</v>
      </c>
      <c r="L21" s="223"/>
      <c r="M21" s="223">
        <v>138030</v>
      </c>
      <c r="N21" s="223"/>
      <c r="O21" s="137">
        <f t="shared" si="8"/>
        <v>310464</v>
      </c>
    </row>
    <row r="22" spans="1:15" x14ac:dyDescent="0.2">
      <c r="A22" s="215" t="s">
        <v>77</v>
      </c>
      <c r="B22" s="222">
        <v>297</v>
      </c>
      <c r="C22" s="223"/>
      <c r="D22" s="223"/>
      <c r="E22" s="223"/>
      <c r="F22" s="137">
        <f t="shared" si="6"/>
        <v>297</v>
      </c>
      <c r="G22" s="222">
        <v>297</v>
      </c>
      <c r="H22" s="223"/>
      <c r="I22" s="223"/>
      <c r="J22" s="137">
        <f t="shared" si="7"/>
        <v>297</v>
      </c>
      <c r="K22" s="222">
        <v>297</v>
      </c>
      <c r="L22" s="223"/>
      <c r="M22" s="223"/>
      <c r="N22" s="223"/>
      <c r="O22" s="137">
        <f t="shared" si="8"/>
        <v>297</v>
      </c>
    </row>
    <row r="23" spans="1:15" x14ac:dyDescent="0.2">
      <c r="A23" s="230" t="s">
        <v>154</v>
      </c>
      <c r="B23" s="231">
        <v>8845</v>
      </c>
      <c r="C23" s="232"/>
      <c r="D23" s="232"/>
      <c r="E23" s="232"/>
      <c r="F23" s="138">
        <f t="shared" si="6"/>
        <v>8845</v>
      </c>
      <c r="G23" s="231">
        <v>8848</v>
      </c>
      <c r="H23" s="232"/>
      <c r="I23" s="232"/>
      <c r="J23" s="138">
        <f t="shared" si="7"/>
        <v>8848</v>
      </c>
      <c r="K23" s="231">
        <v>8848</v>
      </c>
      <c r="L23" s="232"/>
      <c r="M23" s="232"/>
      <c r="N23" s="232"/>
      <c r="O23" s="138">
        <f t="shared" si="8"/>
        <v>8848</v>
      </c>
    </row>
    <row r="24" spans="1:15" ht="15" x14ac:dyDescent="0.25">
      <c r="A24" s="233" t="s">
        <v>78</v>
      </c>
      <c r="B24" s="234">
        <f t="shared" ref="B24:O24" si="9">SUM(B18:B23)</f>
        <v>26076743</v>
      </c>
      <c r="C24" s="235"/>
      <c r="D24" s="235">
        <f t="shared" si="9"/>
        <v>4839169</v>
      </c>
      <c r="E24" s="234">
        <f t="shared" si="9"/>
        <v>1111048</v>
      </c>
      <c r="F24" s="139">
        <f t="shared" si="9"/>
        <v>32026960</v>
      </c>
      <c r="G24" s="234">
        <f t="shared" si="9"/>
        <v>32156278</v>
      </c>
      <c r="H24" s="235">
        <f t="shared" si="9"/>
        <v>0</v>
      </c>
      <c r="I24" s="235">
        <f t="shared" si="9"/>
        <v>4314544</v>
      </c>
      <c r="J24" s="139">
        <f t="shared" si="9"/>
        <v>36470822</v>
      </c>
      <c r="K24" s="234">
        <f t="shared" si="9"/>
        <v>37848941</v>
      </c>
      <c r="L24" s="235"/>
      <c r="M24" s="235">
        <f t="shared" si="9"/>
        <v>4596622</v>
      </c>
      <c r="N24" s="235"/>
      <c r="O24" s="139">
        <f t="shared" si="9"/>
        <v>42445563</v>
      </c>
    </row>
    <row r="25" spans="1:15" ht="15" customHeight="1" x14ac:dyDescent="0.25">
      <c r="A25" s="236" t="s">
        <v>79</v>
      </c>
      <c r="B25" s="239">
        <f>B24+B17+B16</f>
        <v>27330941</v>
      </c>
      <c r="C25" s="240">
        <f>C16+C17+C24</f>
        <v>-3403412</v>
      </c>
      <c r="D25" s="240">
        <f>D24+D16</f>
        <v>7218843</v>
      </c>
      <c r="E25" s="240">
        <f>E24+E16</f>
        <v>1157246</v>
      </c>
      <c r="F25" s="241">
        <f>F24+F17+F16</f>
        <v>32303618</v>
      </c>
      <c r="G25" s="239">
        <f>G24+G17+G16</f>
        <v>35890252</v>
      </c>
      <c r="H25" s="240">
        <f>H24+H16</f>
        <v>-3490220</v>
      </c>
      <c r="I25" s="240">
        <f>I24+I16</f>
        <v>4314544</v>
      </c>
      <c r="J25" s="241">
        <f>J24+J17+J16</f>
        <v>36714576</v>
      </c>
      <c r="K25" s="239">
        <f>K16+K17+K24</f>
        <v>33935089</v>
      </c>
      <c r="L25" s="240">
        <f>L24+L16</f>
        <v>353148</v>
      </c>
      <c r="M25" s="240">
        <f>M24+M16</f>
        <v>4596622</v>
      </c>
      <c r="N25" s="240">
        <f>N24+N16</f>
        <v>3027386</v>
      </c>
      <c r="O25" s="241">
        <f>O24+O17+O16</f>
        <v>41912245</v>
      </c>
    </row>
    <row r="26" spans="1:15" ht="15" x14ac:dyDescent="0.2">
      <c r="E26" s="237"/>
      <c r="F26" s="237"/>
      <c r="G26" s="237"/>
      <c r="H26" s="237"/>
      <c r="I26" s="237"/>
      <c r="J26" s="238"/>
      <c r="K26" s="237"/>
      <c r="L26" s="237"/>
      <c r="M26" s="237"/>
      <c r="N26" s="237"/>
      <c r="O26" s="237"/>
    </row>
  </sheetData>
  <mergeCells count="2">
    <mergeCell ref="A1:O1"/>
    <mergeCell ref="A2:O2"/>
  </mergeCells>
  <pageMargins left="0.7" right="0.7" top="0.75" bottom="0.75" header="0.3" footer="0.3"/>
  <pageSetup orientation="portrait" r:id="rId1"/>
  <ignoredErrors>
    <ignoredError sqref="B24 K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25"/>
  <sheetViews>
    <sheetView zoomScale="85" zoomScaleNormal="85" workbookViewId="0">
      <selection activeCell="C30" sqref="C30"/>
    </sheetView>
  </sheetViews>
  <sheetFormatPr defaultRowHeight="19.5" customHeight="1" x14ac:dyDescent="0.2"/>
  <cols>
    <col min="1" max="1" width="39" bestFit="1" customWidth="1"/>
    <col min="2" max="2" width="76" customWidth="1"/>
    <col min="3" max="3" width="20" style="60" customWidth="1"/>
    <col min="4" max="4" width="17.140625" style="35" customWidth="1"/>
  </cols>
  <sheetData>
    <row r="1" spans="1:5" ht="19.5" customHeight="1" x14ac:dyDescent="0.25">
      <c r="A1" s="120" t="s">
        <v>0</v>
      </c>
      <c r="B1" s="148"/>
      <c r="C1" s="121"/>
      <c r="D1" s="122"/>
    </row>
    <row r="2" spans="1:5" ht="19.5" customHeight="1" x14ac:dyDescent="0.25">
      <c r="A2" s="123" t="s">
        <v>250</v>
      </c>
      <c r="B2" s="149"/>
      <c r="C2" s="124"/>
      <c r="D2" s="125"/>
    </row>
    <row r="3" spans="1:5" ht="19.5" customHeight="1" x14ac:dyDescent="0.25">
      <c r="A3" s="126" t="s">
        <v>39</v>
      </c>
      <c r="B3" s="150" t="s">
        <v>84</v>
      </c>
      <c r="C3" s="105" t="s">
        <v>40</v>
      </c>
      <c r="D3" s="127" t="s">
        <v>41</v>
      </c>
    </row>
    <row r="4" spans="1:5" ht="19.5" customHeight="1" x14ac:dyDescent="0.2">
      <c r="A4" s="81"/>
      <c r="B4" s="26"/>
      <c r="C4" s="94"/>
      <c r="D4" s="104"/>
    </row>
    <row r="5" spans="1:5" ht="19.5" customHeight="1" x14ac:dyDescent="0.2">
      <c r="A5" s="70" t="s">
        <v>213</v>
      </c>
      <c r="B5" s="155" t="s">
        <v>251</v>
      </c>
      <c r="C5" s="157">
        <v>768424.11</v>
      </c>
      <c r="D5" s="128">
        <v>44620</v>
      </c>
      <c r="E5" s="58"/>
    </row>
    <row r="6" spans="1:5" ht="19.5" customHeight="1" x14ac:dyDescent="0.2">
      <c r="A6" s="70" t="s">
        <v>173</v>
      </c>
      <c r="B6" s="155" t="s">
        <v>174</v>
      </c>
      <c r="C6" s="158">
        <v>294613.11</v>
      </c>
      <c r="D6" s="115">
        <v>44601</v>
      </c>
      <c r="E6" s="58"/>
    </row>
    <row r="7" spans="1:5" ht="19.5" customHeight="1" x14ac:dyDescent="0.2">
      <c r="A7" s="70" t="s">
        <v>176</v>
      </c>
      <c r="B7" s="155" t="s">
        <v>177</v>
      </c>
      <c r="C7" s="158">
        <v>169134.2</v>
      </c>
      <c r="D7" s="115">
        <v>44615</v>
      </c>
      <c r="E7" s="58"/>
    </row>
    <row r="8" spans="1:5" ht="19.5" customHeight="1" x14ac:dyDescent="0.2">
      <c r="A8" s="70" t="s">
        <v>231</v>
      </c>
      <c r="B8" s="155" t="s">
        <v>252</v>
      </c>
      <c r="C8" s="158">
        <v>93004.3</v>
      </c>
      <c r="D8" s="115">
        <v>44601</v>
      </c>
      <c r="E8" s="58"/>
    </row>
    <row r="9" spans="1:5" ht="19.5" customHeight="1" x14ac:dyDescent="0.2">
      <c r="A9" s="70" t="s">
        <v>95</v>
      </c>
      <c r="B9" s="155" t="s">
        <v>139</v>
      </c>
      <c r="C9" s="158">
        <v>72242.45</v>
      </c>
      <c r="D9" s="115">
        <v>44609</v>
      </c>
      <c r="E9" s="58"/>
    </row>
    <row r="10" spans="1:5" ht="19.5" customHeight="1" x14ac:dyDescent="0.2">
      <c r="A10" s="70" t="s">
        <v>96</v>
      </c>
      <c r="B10" s="155" t="s">
        <v>97</v>
      </c>
      <c r="C10" s="158">
        <v>66989.100000000006</v>
      </c>
      <c r="D10" s="115">
        <v>44594</v>
      </c>
      <c r="E10" s="58"/>
    </row>
    <row r="11" spans="1:5" ht="19.5" customHeight="1" x14ac:dyDescent="0.2">
      <c r="A11" s="70" t="s">
        <v>253</v>
      </c>
      <c r="B11" s="155" t="s">
        <v>254</v>
      </c>
      <c r="C11" s="158">
        <v>39322.04</v>
      </c>
      <c r="D11" s="115">
        <v>44594</v>
      </c>
      <c r="E11" s="58"/>
    </row>
    <row r="12" spans="1:5" ht="19.5" customHeight="1" x14ac:dyDescent="0.2">
      <c r="A12" s="70" t="s">
        <v>98</v>
      </c>
      <c r="B12" s="155" t="s">
        <v>255</v>
      </c>
      <c r="C12" s="158">
        <v>29535</v>
      </c>
      <c r="D12" s="115">
        <v>44594</v>
      </c>
      <c r="E12" s="58"/>
    </row>
    <row r="13" spans="1:5" ht="19.5" customHeight="1" x14ac:dyDescent="0.2">
      <c r="A13" s="70" t="s">
        <v>166</v>
      </c>
      <c r="B13" s="155" t="s">
        <v>125</v>
      </c>
      <c r="C13" s="158">
        <v>21021.77</v>
      </c>
      <c r="D13" s="115">
        <v>44594</v>
      </c>
      <c r="E13" s="58"/>
    </row>
    <row r="14" spans="1:5" ht="19.5" customHeight="1" x14ac:dyDescent="0.2">
      <c r="A14" s="70" t="s">
        <v>99</v>
      </c>
      <c r="B14" s="155" t="s">
        <v>97</v>
      </c>
      <c r="C14" s="158">
        <v>19904.669999999998</v>
      </c>
      <c r="D14" s="115">
        <v>44599</v>
      </c>
      <c r="E14" s="58"/>
    </row>
    <row r="15" spans="1:5" ht="19.5" customHeight="1" x14ac:dyDescent="0.2">
      <c r="A15" s="70" t="s">
        <v>155</v>
      </c>
      <c r="B15" s="155" t="s">
        <v>156</v>
      </c>
      <c r="C15" s="158">
        <v>19485</v>
      </c>
      <c r="D15" s="115">
        <v>44601</v>
      </c>
      <c r="E15" s="58"/>
    </row>
    <row r="16" spans="1:5" ht="19.5" customHeight="1" x14ac:dyDescent="0.2">
      <c r="A16" s="70" t="s">
        <v>141</v>
      </c>
      <c r="B16" s="155" t="s">
        <v>97</v>
      </c>
      <c r="C16" s="158">
        <v>18759.16</v>
      </c>
      <c r="D16" s="115">
        <v>44594</v>
      </c>
      <c r="E16" s="58"/>
    </row>
    <row r="17" spans="1:5" ht="19.5" customHeight="1" x14ac:dyDescent="0.2">
      <c r="A17" s="70" t="s">
        <v>256</v>
      </c>
      <c r="B17" s="155" t="s">
        <v>101</v>
      </c>
      <c r="C17" s="158">
        <v>17611.650000000001</v>
      </c>
      <c r="D17" s="115">
        <v>44594</v>
      </c>
      <c r="E17" s="58"/>
    </row>
    <row r="18" spans="1:5" ht="19.5" customHeight="1" x14ac:dyDescent="0.2">
      <c r="A18" s="70" t="s">
        <v>182</v>
      </c>
      <c r="B18" s="155" t="s">
        <v>257</v>
      </c>
      <c r="C18" s="158">
        <v>15750</v>
      </c>
      <c r="D18" s="115">
        <v>44594</v>
      </c>
      <c r="E18" s="58"/>
    </row>
    <row r="19" spans="1:5" ht="19.5" customHeight="1" x14ac:dyDescent="0.2">
      <c r="A19" s="70" t="s">
        <v>258</v>
      </c>
      <c r="B19" s="155" t="s">
        <v>259</v>
      </c>
      <c r="C19" s="158">
        <v>14300</v>
      </c>
      <c r="D19" s="115">
        <v>44594</v>
      </c>
      <c r="E19" s="58"/>
    </row>
    <row r="20" spans="1:5" ht="19.5" customHeight="1" x14ac:dyDescent="0.2">
      <c r="A20" s="70" t="s">
        <v>176</v>
      </c>
      <c r="B20" s="155" t="s">
        <v>260</v>
      </c>
      <c r="C20" s="158">
        <v>13634.4</v>
      </c>
      <c r="D20" s="115">
        <v>44608</v>
      </c>
      <c r="E20" s="58"/>
    </row>
    <row r="21" spans="1:5" ht="19.5" customHeight="1" x14ac:dyDescent="0.2">
      <c r="A21" s="70" t="s">
        <v>261</v>
      </c>
      <c r="B21" s="155" t="s">
        <v>262</v>
      </c>
      <c r="C21" s="158">
        <v>13246.2</v>
      </c>
      <c r="D21" s="115">
        <v>44594</v>
      </c>
      <c r="E21" s="58"/>
    </row>
    <row r="22" spans="1:5" ht="19.5" customHeight="1" x14ac:dyDescent="0.2">
      <c r="A22" s="70" t="s">
        <v>155</v>
      </c>
      <c r="B22" s="155" t="s">
        <v>156</v>
      </c>
      <c r="C22" s="158">
        <v>12990</v>
      </c>
      <c r="D22" s="115">
        <v>44608</v>
      </c>
      <c r="E22" s="58"/>
    </row>
    <row r="23" spans="1:5" ht="19.5" customHeight="1" x14ac:dyDescent="0.2">
      <c r="A23" s="70" t="s">
        <v>178</v>
      </c>
      <c r="B23" s="155" t="s">
        <v>179</v>
      </c>
      <c r="C23" s="158">
        <v>11400</v>
      </c>
      <c r="D23" s="115">
        <v>44599</v>
      </c>
      <c r="E23" s="58"/>
    </row>
    <row r="24" spans="1:5" ht="19.5" customHeight="1" x14ac:dyDescent="0.2">
      <c r="A24" s="70" t="s">
        <v>263</v>
      </c>
      <c r="B24" s="155" t="s">
        <v>264</v>
      </c>
      <c r="C24" s="158">
        <v>10026.200000000001</v>
      </c>
      <c r="D24" s="115">
        <v>44608</v>
      </c>
      <c r="E24" s="58"/>
    </row>
    <row r="25" spans="1:5" ht="19.5" customHeight="1" x14ac:dyDescent="0.2">
      <c r="A25" s="70" t="s">
        <v>150</v>
      </c>
      <c r="B25" s="155" t="s">
        <v>265</v>
      </c>
      <c r="C25" s="113">
        <v>8761.66</v>
      </c>
      <c r="D25" s="115">
        <v>44594</v>
      </c>
      <c r="E25" s="58"/>
    </row>
    <row r="26" spans="1:5" ht="19.5" customHeight="1" x14ac:dyDescent="0.2">
      <c r="A26" s="70" t="s">
        <v>173</v>
      </c>
      <c r="B26" s="155" t="s">
        <v>103</v>
      </c>
      <c r="C26" s="113">
        <v>8329</v>
      </c>
      <c r="D26" s="115">
        <v>44594</v>
      </c>
      <c r="E26" s="58"/>
    </row>
    <row r="27" spans="1:5" ht="19.5" customHeight="1" x14ac:dyDescent="0.2">
      <c r="A27" s="70" t="s">
        <v>140</v>
      </c>
      <c r="B27" s="155" t="s">
        <v>266</v>
      </c>
      <c r="C27" s="113">
        <v>8080.22</v>
      </c>
      <c r="D27" s="115">
        <v>44608</v>
      </c>
      <c r="E27" s="58"/>
    </row>
    <row r="28" spans="1:5" ht="19.5" customHeight="1" x14ac:dyDescent="0.2">
      <c r="A28" s="70" t="s">
        <v>267</v>
      </c>
      <c r="B28" s="155" t="s">
        <v>103</v>
      </c>
      <c r="C28" s="113">
        <v>7685</v>
      </c>
      <c r="D28" s="115">
        <v>44594</v>
      </c>
      <c r="E28" s="58"/>
    </row>
    <row r="29" spans="1:5" ht="19.5" customHeight="1" x14ac:dyDescent="0.2">
      <c r="A29" s="70" t="s">
        <v>168</v>
      </c>
      <c r="B29" s="155" t="s">
        <v>118</v>
      </c>
      <c r="C29" s="113">
        <v>7342.57</v>
      </c>
      <c r="D29" s="115">
        <v>44594</v>
      </c>
      <c r="E29" s="58"/>
    </row>
    <row r="30" spans="1:5" ht="19.5" customHeight="1" x14ac:dyDescent="0.2">
      <c r="A30" s="70" t="s">
        <v>186</v>
      </c>
      <c r="B30" s="155" t="s">
        <v>97</v>
      </c>
      <c r="C30" s="113">
        <v>6801.7</v>
      </c>
      <c r="D30" s="115">
        <v>44615</v>
      </c>
      <c r="E30" s="58"/>
    </row>
    <row r="31" spans="1:5" ht="19.5" customHeight="1" x14ac:dyDescent="0.2">
      <c r="A31" s="70" t="s">
        <v>268</v>
      </c>
      <c r="B31" s="155" t="s">
        <v>269</v>
      </c>
      <c r="C31" s="113">
        <v>6669.32</v>
      </c>
      <c r="D31" s="115">
        <v>44594</v>
      </c>
      <c r="E31" s="58"/>
    </row>
    <row r="32" spans="1:5" ht="19.5" customHeight="1" x14ac:dyDescent="0.2">
      <c r="A32" s="70" t="s">
        <v>168</v>
      </c>
      <c r="B32" s="155" t="s">
        <v>118</v>
      </c>
      <c r="C32" s="113">
        <v>6544.61</v>
      </c>
      <c r="D32" s="115">
        <v>44615</v>
      </c>
      <c r="E32" s="58"/>
    </row>
    <row r="33" spans="1:5" ht="19.5" customHeight="1" x14ac:dyDescent="0.2">
      <c r="A33" s="70" t="s">
        <v>270</v>
      </c>
      <c r="B33" s="155" t="s">
        <v>271</v>
      </c>
      <c r="C33" s="113">
        <v>6303</v>
      </c>
      <c r="D33" s="115">
        <v>44602</v>
      </c>
      <c r="E33" s="58"/>
    </row>
    <row r="34" spans="1:5" ht="19.5" customHeight="1" x14ac:dyDescent="0.2">
      <c r="A34" s="70" t="s">
        <v>272</v>
      </c>
      <c r="B34" s="155" t="s">
        <v>273</v>
      </c>
      <c r="C34" s="113">
        <v>5877.02</v>
      </c>
      <c r="D34" s="115">
        <v>44615</v>
      </c>
      <c r="E34" s="58"/>
    </row>
    <row r="35" spans="1:5" ht="19.5" customHeight="1" x14ac:dyDescent="0.2">
      <c r="A35" s="70" t="s">
        <v>151</v>
      </c>
      <c r="B35" s="155" t="s">
        <v>274</v>
      </c>
      <c r="C35" s="113">
        <v>5576.14</v>
      </c>
      <c r="D35" s="115">
        <v>44599</v>
      </c>
      <c r="E35" s="58"/>
    </row>
    <row r="36" spans="1:5" ht="19.5" customHeight="1" x14ac:dyDescent="0.2">
      <c r="A36" s="70" t="s">
        <v>275</v>
      </c>
      <c r="B36" s="181" t="s">
        <v>97</v>
      </c>
      <c r="C36" s="113">
        <v>5097.28</v>
      </c>
      <c r="D36" s="115">
        <v>44615</v>
      </c>
      <c r="E36" s="58"/>
    </row>
    <row r="37" spans="1:5" ht="19.5" customHeight="1" x14ac:dyDescent="0.2">
      <c r="A37" s="70" t="s">
        <v>276</v>
      </c>
      <c r="B37" s="155" t="s">
        <v>277</v>
      </c>
      <c r="C37" s="113">
        <v>5000</v>
      </c>
      <c r="D37" s="115">
        <v>44594</v>
      </c>
      <c r="E37" s="58"/>
    </row>
    <row r="38" spans="1:5" ht="19.5" customHeight="1" x14ac:dyDescent="0.2">
      <c r="A38" s="70" t="s">
        <v>278</v>
      </c>
      <c r="B38" s="155" t="s">
        <v>279</v>
      </c>
      <c r="C38" s="113">
        <v>5000</v>
      </c>
      <c r="D38" s="115">
        <v>44601</v>
      </c>
      <c r="E38" s="58"/>
    </row>
    <row r="39" spans="1:5" ht="19.5" customHeight="1" x14ac:dyDescent="0.2">
      <c r="A39" s="70" t="s">
        <v>280</v>
      </c>
      <c r="B39" s="155" t="s">
        <v>281</v>
      </c>
      <c r="C39" s="113">
        <v>4980</v>
      </c>
      <c r="D39" s="115">
        <v>44615</v>
      </c>
      <c r="E39" s="58"/>
    </row>
    <row r="40" spans="1:5" ht="19.5" customHeight="1" x14ac:dyDescent="0.2">
      <c r="A40" s="70" t="s">
        <v>282</v>
      </c>
      <c r="B40" s="155" t="s">
        <v>111</v>
      </c>
      <c r="C40" s="113">
        <v>4800</v>
      </c>
      <c r="D40" s="115">
        <v>44608</v>
      </c>
      <c r="E40" s="58"/>
    </row>
    <row r="41" spans="1:5" ht="19.5" customHeight="1" x14ac:dyDescent="0.2">
      <c r="A41" s="70" t="s">
        <v>107</v>
      </c>
      <c r="B41" s="155" t="s">
        <v>283</v>
      </c>
      <c r="C41" s="113">
        <v>4776.07</v>
      </c>
      <c r="D41" s="115">
        <v>44606</v>
      </c>
      <c r="E41" s="58"/>
    </row>
    <row r="42" spans="1:5" ht="19.5" customHeight="1" x14ac:dyDescent="0.2">
      <c r="A42" s="70" t="s">
        <v>284</v>
      </c>
      <c r="B42" s="155" t="s">
        <v>192</v>
      </c>
      <c r="C42" s="113">
        <v>4671</v>
      </c>
      <c r="D42" s="115">
        <v>44615</v>
      </c>
      <c r="E42" s="58"/>
    </row>
    <row r="43" spans="1:5" ht="19.5" customHeight="1" x14ac:dyDescent="0.2">
      <c r="A43" s="70" t="s">
        <v>106</v>
      </c>
      <c r="B43" s="155" t="s">
        <v>103</v>
      </c>
      <c r="C43" s="113">
        <v>4605.08</v>
      </c>
      <c r="D43" s="115">
        <v>44615</v>
      </c>
      <c r="E43" s="58"/>
    </row>
    <row r="44" spans="1:5" ht="19.5" customHeight="1" x14ac:dyDescent="0.2">
      <c r="A44" s="70" t="s">
        <v>285</v>
      </c>
      <c r="B44" s="155" t="s">
        <v>286</v>
      </c>
      <c r="C44" s="113">
        <v>4570.18</v>
      </c>
      <c r="D44" s="115">
        <v>44615</v>
      </c>
      <c r="E44" s="58"/>
    </row>
    <row r="45" spans="1:5" ht="19.5" customHeight="1" x14ac:dyDescent="0.2">
      <c r="A45" s="70" t="s">
        <v>287</v>
      </c>
      <c r="B45" s="155" t="s">
        <v>288</v>
      </c>
      <c r="C45" s="113">
        <v>4415</v>
      </c>
      <c r="D45" s="115">
        <v>44615</v>
      </c>
      <c r="E45" s="58"/>
    </row>
    <row r="46" spans="1:5" ht="19.5" customHeight="1" x14ac:dyDescent="0.2">
      <c r="A46" s="70" t="s">
        <v>121</v>
      </c>
      <c r="B46" s="155" t="s">
        <v>120</v>
      </c>
      <c r="C46" s="113">
        <v>4286.8500000000004</v>
      </c>
      <c r="D46" s="115">
        <v>44608</v>
      </c>
      <c r="E46" s="58"/>
    </row>
    <row r="47" spans="1:5" ht="19.5" customHeight="1" x14ac:dyDescent="0.2">
      <c r="A47" s="70" t="s">
        <v>187</v>
      </c>
      <c r="B47" s="155" t="s">
        <v>105</v>
      </c>
      <c r="C47" s="113">
        <v>3985.84</v>
      </c>
      <c r="D47" s="115">
        <v>44608</v>
      </c>
      <c r="E47" s="58"/>
    </row>
    <row r="48" spans="1:5" ht="19.5" customHeight="1" x14ac:dyDescent="0.2">
      <c r="A48" s="70" t="s">
        <v>289</v>
      </c>
      <c r="B48" s="155" t="s">
        <v>500</v>
      </c>
      <c r="C48" s="113">
        <v>3900</v>
      </c>
      <c r="D48" s="115">
        <v>44615</v>
      </c>
      <c r="E48" s="58"/>
    </row>
    <row r="49" spans="1:5" ht="19.5" customHeight="1" x14ac:dyDescent="0.2">
      <c r="A49" s="70" t="s">
        <v>290</v>
      </c>
      <c r="B49" s="155" t="s">
        <v>115</v>
      </c>
      <c r="C49" s="113">
        <v>3897.8</v>
      </c>
      <c r="D49" s="115">
        <v>44617</v>
      </c>
      <c r="E49" s="58"/>
    </row>
    <row r="50" spans="1:5" ht="19.5" customHeight="1" x14ac:dyDescent="0.2">
      <c r="A50" s="70" t="s">
        <v>96</v>
      </c>
      <c r="B50" s="155" t="s">
        <v>97</v>
      </c>
      <c r="C50" s="113">
        <v>3859.45</v>
      </c>
      <c r="D50" s="115">
        <v>44601</v>
      </c>
      <c r="E50" s="58"/>
    </row>
    <row r="51" spans="1:5" ht="19.5" customHeight="1" x14ac:dyDescent="0.2">
      <c r="A51" s="70" t="s">
        <v>291</v>
      </c>
      <c r="B51" s="155" t="s">
        <v>292</v>
      </c>
      <c r="C51" s="113">
        <v>3843.4</v>
      </c>
      <c r="D51" s="115">
        <v>44617</v>
      </c>
      <c r="E51" s="58"/>
    </row>
    <row r="52" spans="1:5" ht="19.5" customHeight="1" x14ac:dyDescent="0.2">
      <c r="A52" s="70" t="s">
        <v>293</v>
      </c>
      <c r="B52" s="155" t="s">
        <v>125</v>
      </c>
      <c r="C52" s="113">
        <v>3759.75</v>
      </c>
      <c r="D52" s="115">
        <v>44594</v>
      </c>
      <c r="E52" s="58"/>
    </row>
    <row r="53" spans="1:5" ht="19.5" customHeight="1" x14ac:dyDescent="0.2">
      <c r="A53" s="70" t="s">
        <v>150</v>
      </c>
      <c r="B53" s="155" t="s">
        <v>294</v>
      </c>
      <c r="C53" s="113">
        <v>3748.8</v>
      </c>
      <c r="D53" s="115">
        <v>44601</v>
      </c>
      <c r="E53" s="58"/>
    </row>
    <row r="54" spans="1:5" ht="19.5" customHeight="1" x14ac:dyDescent="0.2">
      <c r="A54" s="70" t="s">
        <v>99</v>
      </c>
      <c r="B54" s="155" t="s">
        <v>97</v>
      </c>
      <c r="C54" s="113">
        <v>3703.13</v>
      </c>
      <c r="D54" s="115">
        <v>44602</v>
      </c>
      <c r="E54" s="58"/>
    </row>
    <row r="55" spans="1:5" ht="19.5" customHeight="1" x14ac:dyDescent="0.2">
      <c r="A55" s="70" t="s">
        <v>108</v>
      </c>
      <c r="B55" s="155" t="s">
        <v>109</v>
      </c>
      <c r="C55" s="113">
        <v>3680.5</v>
      </c>
      <c r="D55" s="115">
        <v>44602</v>
      </c>
      <c r="E55" s="58"/>
    </row>
    <row r="56" spans="1:5" ht="19.5" customHeight="1" x14ac:dyDescent="0.2">
      <c r="A56" s="70" t="s">
        <v>183</v>
      </c>
      <c r="B56" s="155" t="s">
        <v>184</v>
      </c>
      <c r="C56" s="113">
        <v>3673.65</v>
      </c>
      <c r="D56" s="115">
        <v>44609</v>
      </c>
      <c r="E56" s="58"/>
    </row>
    <row r="57" spans="1:5" ht="19.5" customHeight="1" x14ac:dyDescent="0.2">
      <c r="A57" s="70" t="s">
        <v>146</v>
      </c>
      <c r="B57" s="155" t="s">
        <v>103</v>
      </c>
      <c r="C57" s="113">
        <v>3551.28</v>
      </c>
      <c r="D57" s="115">
        <v>44599</v>
      </c>
      <c r="E57" s="58"/>
    </row>
    <row r="58" spans="1:5" ht="19.5" customHeight="1" x14ac:dyDescent="0.2">
      <c r="A58" s="70" t="s">
        <v>295</v>
      </c>
      <c r="B58" s="155" t="s">
        <v>296</v>
      </c>
      <c r="C58" s="113">
        <v>3500</v>
      </c>
      <c r="D58" s="115">
        <v>44608</v>
      </c>
      <c r="E58" s="58"/>
    </row>
    <row r="59" spans="1:5" ht="19.5" customHeight="1" x14ac:dyDescent="0.2">
      <c r="A59" s="70" t="s">
        <v>297</v>
      </c>
      <c r="B59" s="155" t="s">
        <v>103</v>
      </c>
      <c r="C59" s="113">
        <v>3440.82</v>
      </c>
      <c r="D59" s="115">
        <v>44608</v>
      </c>
      <c r="E59" s="58"/>
    </row>
    <row r="60" spans="1:5" ht="19.5" customHeight="1" x14ac:dyDescent="0.2">
      <c r="A60" s="70" t="s">
        <v>142</v>
      </c>
      <c r="B60" s="155" t="s">
        <v>298</v>
      </c>
      <c r="C60" s="113">
        <v>3430.41</v>
      </c>
      <c r="D60" s="115">
        <v>44608</v>
      </c>
      <c r="E60" s="58"/>
    </row>
    <row r="61" spans="1:5" ht="19.5" customHeight="1" x14ac:dyDescent="0.2">
      <c r="A61" s="70" t="s">
        <v>99</v>
      </c>
      <c r="B61" s="155" t="s">
        <v>97</v>
      </c>
      <c r="C61" s="113">
        <v>3283.71</v>
      </c>
      <c r="D61" s="115">
        <v>44602</v>
      </c>
      <c r="E61" s="58"/>
    </row>
    <row r="62" spans="1:5" ht="19.5" customHeight="1" x14ac:dyDescent="0.2">
      <c r="A62" s="70" t="s">
        <v>222</v>
      </c>
      <c r="B62" s="155" t="s">
        <v>299</v>
      </c>
      <c r="C62" s="113">
        <v>3110.49</v>
      </c>
      <c r="D62" s="115">
        <v>44608</v>
      </c>
      <c r="E62" s="58"/>
    </row>
    <row r="63" spans="1:5" ht="19.5" customHeight="1" x14ac:dyDescent="0.2">
      <c r="A63" s="70" t="s">
        <v>100</v>
      </c>
      <c r="B63" s="155" t="s">
        <v>115</v>
      </c>
      <c r="C63" s="113">
        <v>3063.68</v>
      </c>
      <c r="D63" s="115">
        <v>44599</v>
      </c>
      <c r="E63" s="58"/>
    </row>
    <row r="64" spans="1:5" ht="19.5" customHeight="1" x14ac:dyDescent="0.2">
      <c r="A64" s="70" t="s">
        <v>300</v>
      </c>
      <c r="B64" s="155" t="s">
        <v>301</v>
      </c>
      <c r="C64" s="113">
        <v>3039.13</v>
      </c>
      <c r="D64" s="115">
        <v>44608</v>
      </c>
      <c r="E64" s="58"/>
    </row>
    <row r="65" spans="1:5" ht="19.5" customHeight="1" x14ac:dyDescent="0.2">
      <c r="A65" s="70" t="s">
        <v>302</v>
      </c>
      <c r="B65" s="155" t="s">
        <v>303</v>
      </c>
      <c r="C65" s="113">
        <v>2893</v>
      </c>
      <c r="D65" s="115">
        <v>44594</v>
      </c>
      <c r="E65" s="58"/>
    </row>
    <row r="66" spans="1:5" ht="19.5" customHeight="1" x14ac:dyDescent="0.2">
      <c r="A66" s="70" t="s">
        <v>304</v>
      </c>
      <c r="B66" s="155" t="s">
        <v>305</v>
      </c>
      <c r="C66" s="113">
        <v>2875</v>
      </c>
      <c r="D66" s="115">
        <v>44599</v>
      </c>
      <c r="E66" s="58"/>
    </row>
    <row r="67" spans="1:5" ht="19.5" customHeight="1" x14ac:dyDescent="0.2">
      <c r="A67" s="70" t="s">
        <v>291</v>
      </c>
      <c r="B67" s="155" t="s">
        <v>306</v>
      </c>
      <c r="C67" s="113">
        <v>2843.1</v>
      </c>
      <c r="D67" s="115">
        <v>44608</v>
      </c>
      <c r="E67" s="58"/>
    </row>
    <row r="68" spans="1:5" ht="19.5" customHeight="1" x14ac:dyDescent="0.2">
      <c r="A68" s="70" t="s">
        <v>307</v>
      </c>
      <c r="B68" s="155" t="s">
        <v>111</v>
      </c>
      <c r="C68" s="113">
        <v>2826.1</v>
      </c>
      <c r="D68" s="115">
        <v>44615</v>
      </c>
      <c r="E68" s="58"/>
    </row>
    <row r="69" spans="1:5" ht="19.5" customHeight="1" x14ac:dyDescent="0.2">
      <c r="A69" s="70" t="s">
        <v>501</v>
      </c>
      <c r="B69" s="155" t="s">
        <v>308</v>
      </c>
      <c r="C69" s="113">
        <v>2750</v>
      </c>
      <c r="D69" s="115">
        <v>44601</v>
      </c>
      <c r="E69" s="58"/>
    </row>
    <row r="70" spans="1:5" ht="19.5" customHeight="1" x14ac:dyDescent="0.2">
      <c r="A70" s="70" t="s">
        <v>142</v>
      </c>
      <c r="B70" s="155" t="s">
        <v>127</v>
      </c>
      <c r="C70" s="113">
        <v>2716.21</v>
      </c>
      <c r="D70" s="115">
        <v>44594</v>
      </c>
      <c r="E70" s="58"/>
    </row>
    <row r="71" spans="1:5" ht="19.5" customHeight="1" x14ac:dyDescent="0.2">
      <c r="A71" s="70" t="s">
        <v>309</v>
      </c>
      <c r="B71" s="155" t="s">
        <v>310</v>
      </c>
      <c r="C71" s="113">
        <v>2700</v>
      </c>
      <c r="D71" s="115">
        <v>44615</v>
      </c>
      <c r="E71" s="58"/>
    </row>
    <row r="72" spans="1:5" ht="19.5" customHeight="1" x14ac:dyDescent="0.2">
      <c r="A72" s="70" t="s">
        <v>311</v>
      </c>
      <c r="B72" s="155" t="s">
        <v>312</v>
      </c>
      <c r="C72" s="113">
        <v>2634.88</v>
      </c>
      <c r="D72" s="115">
        <v>44594</v>
      </c>
      <c r="E72" s="58"/>
    </row>
    <row r="73" spans="1:5" ht="19.5" customHeight="1" x14ac:dyDescent="0.2">
      <c r="A73" s="70" t="s">
        <v>313</v>
      </c>
      <c r="B73" s="155" t="s">
        <v>314</v>
      </c>
      <c r="C73" s="113">
        <v>2595</v>
      </c>
      <c r="D73" s="115">
        <v>44615</v>
      </c>
      <c r="E73" s="58"/>
    </row>
    <row r="74" spans="1:5" ht="19.5" customHeight="1" x14ac:dyDescent="0.2">
      <c r="A74" s="70" t="s">
        <v>315</v>
      </c>
      <c r="B74" s="155" t="s">
        <v>316</v>
      </c>
      <c r="C74" s="113">
        <v>2550</v>
      </c>
      <c r="D74" s="115">
        <v>44599</v>
      </c>
      <c r="E74" s="58"/>
    </row>
    <row r="75" spans="1:5" ht="19.5" customHeight="1" x14ac:dyDescent="0.2">
      <c r="A75" s="70" t="s">
        <v>158</v>
      </c>
      <c r="B75" s="155" t="s">
        <v>196</v>
      </c>
      <c r="C75" s="113">
        <v>2475</v>
      </c>
      <c r="D75" s="115">
        <v>44608</v>
      </c>
      <c r="E75" s="58"/>
    </row>
    <row r="76" spans="1:5" ht="19.5" customHeight="1" x14ac:dyDescent="0.2">
      <c r="A76" s="70" t="s">
        <v>158</v>
      </c>
      <c r="B76" s="155" t="s">
        <v>196</v>
      </c>
      <c r="C76" s="113">
        <v>2475</v>
      </c>
      <c r="D76" s="115">
        <v>44610</v>
      </c>
      <c r="E76" s="58"/>
    </row>
    <row r="77" spans="1:5" ht="19.5" customHeight="1" x14ac:dyDescent="0.2">
      <c r="A77" s="70" t="s">
        <v>100</v>
      </c>
      <c r="B77" s="155" t="s">
        <v>101</v>
      </c>
      <c r="C77" s="113">
        <v>2345.04</v>
      </c>
      <c r="D77" s="115">
        <v>44617</v>
      </c>
      <c r="E77" s="58"/>
    </row>
    <row r="78" spans="1:5" ht="19.5" customHeight="1" x14ac:dyDescent="0.2">
      <c r="A78" s="70" t="s">
        <v>113</v>
      </c>
      <c r="B78" s="155" t="s">
        <v>114</v>
      </c>
      <c r="C78" s="113">
        <v>2327.02</v>
      </c>
      <c r="D78" s="115">
        <v>44601</v>
      </c>
      <c r="E78" s="58"/>
    </row>
    <row r="79" spans="1:5" ht="19.5" customHeight="1" x14ac:dyDescent="0.2">
      <c r="A79" s="70" t="s">
        <v>317</v>
      </c>
      <c r="B79" s="155" t="s">
        <v>318</v>
      </c>
      <c r="C79" s="113">
        <v>2290</v>
      </c>
      <c r="D79" s="115">
        <v>44594</v>
      </c>
      <c r="E79" s="58"/>
    </row>
    <row r="80" spans="1:5" ht="19.5" customHeight="1" x14ac:dyDescent="0.2">
      <c r="A80" s="70" t="s">
        <v>319</v>
      </c>
      <c r="B80" s="155" t="s">
        <v>320</v>
      </c>
      <c r="C80" s="113">
        <v>2250</v>
      </c>
      <c r="D80" s="115">
        <v>44608</v>
      </c>
      <c r="E80" s="58"/>
    </row>
    <row r="81" spans="1:5" ht="19.5" customHeight="1" x14ac:dyDescent="0.2">
      <c r="A81" s="70" t="s">
        <v>291</v>
      </c>
      <c r="B81" s="155" t="s">
        <v>306</v>
      </c>
      <c r="C81" s="113">
        <v>2224</v>
      </c>
      <c r="D81" s="115">
        <v>44615</v>
      </c>
      <c r="E81" s="58"/>
    </row>
    <row r="82" spans="1:5" ht="19.5" customHeight="1" x14ac:dyDescent="0.2">
      <c r="A82" s="70" t="s">
        <v>193</v>
      </c>
      <c r="B82" s="155" t="s">
        <v>194</v>
      </c>
      <c r="C82" s="113">
        <v>2140.39</v>
      </c>
      <c r="D82" s="115">
        <v>44615</v>
      </c>
      <c r="E82" s="58"/>
    </row>
    <row r="83" spans="1:5" ht="19.5" customHeight="1" x14ac:dyDescent="0.2">
      <c r="A83" s="70" t="s">
        <v>321</v>
      </c>
      <c r="B83" s="155" t="s">
        <v>322</v>
      </c>
      <c r="C83" s="113">
        <v>2100</v>
      </c>
      <c r="D83" s="115">
        <v>44608</v>
      </c>
      <c r="E83" s="58"/>
    </row>
    <row r="84" spans="1:5" ht="19.5" customHeight="1" x14ac:dyDescent="0.2">
      <c r="A84" s="70" t="s">
        <v>323</v>
      </c>
      <c r="B84" s="155" t="s">
        <v>120</v>
      </c>
      <c r="C84" s="113">
        <v>2078.35</v>
      </c>
      <c r="D84" s="115">
        <v>44615</v>
      </c>
      <c r="E84" s="58"/>
    </row>
    <row r="85" spans="1:5" ht="19.5" customHeight="1" x14ac:dyDescent="0.2">
      <c r="A85" s="70" t="s">
        <v>324</v>
      </c>
      <c r="B85" s="155" t="s">
        <v>325</v>
      </c>
      <c r="C85" s="113">
        <v>2012</v>
      </c>
      <c r="D85" s="115">
        <v>44594</v>
      </c>
      <c r="E85" s="58"/>
    </row>
    <row r="86" spans="1:5" ht="19.5" customHeight="1" x14ac:dyDescent="0.2">
      <c r="A86" s="70" t="s">
        <v>219</v>
      </c>
      <c r="B86" s="155" t="s">
        <v>118</v>
      </c>
      <c r="C86" s="113">
        <v>1983.33</v>
      </c>
      <c r="D86" s="115">
        <v>44602</v>
      </c>
      <c r="E86" s="58"/>
    </row>
    <row r="87" spans="1:5" ht="19.5" customHeight="1" x14ac:dyDescent="0.2">
      <c r="A87" s="70" t="s">
        <v>189</v>
      </c>
      <c r="B87" s="155" t="s">
        <v>115</v>
      </c>
      <c r="C87" s="113">
        <v>1980</v>
      </c>
      <c r="D87" s="115">
        <v>44615</v>
      </c>
      <c r="E87" s="58"/>
    </row>
    <row r="88" spans="1:5" ht="19.5" customHeight="1" x14ac:dyDescent="0.2">
      <c r="A88" s="70" t="s">
        <v>108</v>
      </c>
      <c r="B88" s="155" t="s">
        <v>109</v>
      </c>
      <c r="C88" s="113">
        <v>1939.08</v>
      </c>
      <c r="D88" s="115">
        <v>44608</v>
      </c>
      <c r="E88" s="58"/>
    </row>
    <row r="89" spans="1:5" ht="19.5" customHeight="1" x14ac:dyDescent="0.2">
      <c r="A89" s="70" t="s">
        <v>326</v>
      </c>
      <c r="B89" s="155" t="s">
        <v>127</v>
      </c>
      <c r="C89" s="113">
        <v>1890</v>
      </c>
      <c r="D89" s="115">
        <v>44594</v>
      </c>
      <c r="E89" s="58"/>
    </row>
    <row r="90" spans="1:5" ht="19.5" customHeight="1" x14ac:dyDescent="0.2">
      <c r="A90" s="70" t="s">
        <v>165</v>
      </c>
      <c r="B90" s="155" t="s">
        <v>103</v>
      </c>
      <c r="C90" s="113">
        <v>1887.68</v>
      </c>
      <c r="D90" s="115">
        <v>44594</v>
      </c>
      <c r="E90" s="58"/>
    </row>
    <row r="91" spans="1:5" ht="19.5" customHeight="1" x14ac:dyDescent="0.2">
      <c r="A91" s="70" t="s">
        <v>263</v>
      </c>
      <c r="B91" s="155" t="s">
        <v>327</v>
      </c>
      <c r="C91" s="113">
        <v>1831</v>
      </c>
      <c r="D91" s="115">
        <v>44615</v>
      </c>
      <c r="E91" s="58"/>
    </row>
    <row r="92" spans="1:5" ht="19.5" customHeight="1" x14ac:dyDescent="0.2">
      <c r="A92" s="70" t="s">
        <v>208</v>
      </c>
      <c r="B92" s="155" t="s">
        <v>115</v>
      </c>
      <c r="C92" s="113">
        <v>1815.72</v>
      </c>
      <c r="D92" s="115">
        <v>44594</v>
      </c>
      <c r="E92" s="58"/>
    </row>
    <row r="93" spans="1:5" ht="19.5" customHeight="1" x14ac:dyDescent="0.2">
      <c r="A93" s="70" t="s">
        <v>108</v>
      </c>
      <c r="B93" s="155" t="s">
        <v>109</v>
      </c>
      <c r="C93" s="113">
        <v>1800</v>
      </c>
      <c r="D93" s="115">
        <v>44615</v>
      </c>
      <c r="E93" s="58"/>
    </row>
    <row r="94" spans="1:5" ht="19.5" customHeight="1" x14ac:dyDescent="0.2">
      <c r="A94" s="70" t="s">
        <v>106</v>
      </c>
      <c r="B94" s="155" t="s">
        <v>103</v>
      </c>
      <c r="C94" s="113">
        <v>1774.4</v>
      </c>
      <c r="D94" s="115">
        <v>44608</v>
      </c>
      <c r="E94" s="58"/>
    </row>
    <row r="95" spans="1:5" ht="19.5" customHeight="1" x14ac:dyDescent="0.2">
      <c r="A95" s="70" t="s">
        <v>100</v>
      </c>
      <c r="B95" s="155" t="s">
        <v>115</v>
      </c>
      <c r="C95" s="113">
        <v>1754.32</v>
      </c>
      <c r="D95" s="115">
        <v>44601</v>
      </c>
      <c r="E95" s="58"/>
    </row>
    <row r="96" spans="1:5" ht="19.5" customHeight="1" x14ac:dyDescent="0.2">
      <c r="A96" s="70" t="s">
        <v>290</v>
      </c>
      <c r="B96" s="155" t="s">
        <v>115</v>
      </c>
      <c r="C96" s="113">
        <v>1731.55</v>
      </c>
      <c r="D96" s="115">
        <v>44608</v>
      </c>
      <c r="E96" s="58"/>
    </row>
    <row r="97" spans="1:5" ht="19.5" customHeight="1" x14ac:dyDescent="0.2">
      <c r="A97" s="70" t="s">
        <v>328</v>
      </c>
      <c r="B97" s="155" t="s">
        <v>118</v>
      </c>
      <c r="C97" s="113">
        <v>1720.31</v>
      </c>
      <c r="D97" s="115">
        <v>44608</v>
      </c>
      <c r="E97" s="58"/>
    </row>
    <row r="98" spans="1:5" ht="19.5" customHeight="1" x14ac:dyDescent="0.2">
      <c r="A98" s="70" t="s">
        <v>313</v>
      </c>
      <c r="B98" s="155" t="s">
        <v>329</v>
      </c>
      <c r="C98" s="113">
        <v>1695</v>
      </c>
      <c r="D98" s="115">
        <v>44608</v>
      </c>
      <c r="E98" s="58"/>
    </row>
    <row r="99" spans="1:5" ht="19.5" customHeight="1" x14ac:dyDescent="0.2">
      <c r="A99" s="70" t="s">
        <v>330</v>
      </c>
      <c r="B99" s="155" t="s">
        <v>331</v>
      </c>
      <c r="C99" s="113">
        <v>1680</v>
      </c>
      <c r="D99" s="115">
        <v>44594</v>
      </c>
      <c r="E99" s="58"/>
    </row>
    <row r="100" spans="1:5" ht="19.5" customHeight="1" x14ac:dyDescent="0.2">
      <c r="A100" s="70" t="s">
        <v>332</v>
      </c>
      <c r="B100" s="155" t="s">
        <v>333</v>
      </c>
      <c r="C100" s="113">
        <v>1674.36</v>
      </c>
      <c r="D100" s="115">
        <v>44601</v>
      </c>
      <c r="E100" s="58"/>
    </row>
    <row r="101" spans="1:5" ht="19.5" customHeight="1" x14ac:dyDescent="0.2">
      <c r="A101" s="70" t="s">
        <v>334</v>
      </c>
      <c r="B101" s="155" t="s">
        <v>162</v>
      </c>
      <c r="C101" s="113">
        <v>1625</v>
      </c>
      <c r="D101" s="115">
        <v>44608</v>
      </c>
      <c r="E101" s="58"/>
    </row>
    <row r="102" spans="1:5" ht="19.5" customHeight="1" x14ac:dyDescent="0.2">
      <c r="A102" s="70" t="s">
        <v>159</v>
      </c>
      <c r="B102" s="155" t="s">
        <v>335</v>
      </c>
      <c r="C102" s="113">
        <v>1525.28</v>
      </c>
      <c r="D102" s="115">
        <v>44615</v>
      </c>
      <c r="E102" s="58"/>
    </row>
    <row r="103" spans="1:5" ht="19.5" customHeight="1" x14ac:dyDescent="0.2">
      <c r="A103" s="70" t="s">
        <v>198</v>
      </c>
      <c r="B103" s="155" t="s">
        <v>103</v>
      </c>
      <c r="C103" s="113">
        <v>1520</v>
      </c>
      <c r="D103" s="115">
        <v>44601</v>
      </c>
      <c r="E103" s="58"/>
    </row>
    <row r="104" spans="1:5" ht="19.5" customHeight="1" x14ac:dyDescent="0.2">
      <c r="A104" s="70" t="s">
        <v>336</v>
      </c>
      <c r="B104" s="155" t="s">
        <v>337</v>
      </c>
      <c r="C104" s="113">
        <v>1500</v>
      </c>
      <c r="D104" s="115">
        <v>44615</v>
      </c>
      <c r="E104" s="58"/>
    </row>
    <row r="105" spans="1:5" ht="19.5" customHeight="1" x14ac:dyDescent="0.2">
      <c r="A105" s="70" t="s">
        <v>144</v>
      </c>
      <c r="B105" s="155" t="s">
        <v>203</v>
      </c>
      <c r="C105" s="113">
        <v>1440.45</v>
      </c>
      <c r="D105" s="115">
        <v>44601</v>
      </c>
      <c r="E105" s="58"/>
    </row>
    <row r="106" spans="1:5" ht="19.5" customHeight="1" x14ac:dyDescent="0.2">
      <c r="A106" s="70" t="s">
        <v>153</v>
      </c>
      <c r="B106" s="155" t="s">
        <v>115</v>
      </c>
      <c r="C106" s="113">
        <v>1430.95</v>
      </c>
      <c r="D106" s="115">
        <v>44601</v>
      </c>
      <c r="E106" s="58"/>
    </row>
    <row r="107" spans="1:5" ht="19.5" customHeight="1" x14ac:dyDescent="0.2">
      <c r="A107" s="70" t="s">
        <v>150</v>
      </c>
      <c r="B107" s="155" t="s">
        <v>502</v>
      </c>
      <c r="C107" s="113">
        <v>1391.76</v>
      </c>
      <c r="D107" s="115">
        <v>44615</v>
      </c>
      <c r="E107" s="58"/>
    </row>
    <row r="108" spans="1:5" ht="19.5" customHeight="1" x14ac:dyDescent="0.2">
      <c r="A108" s="70" t="s">
        <v>338</v>
      </c>
      <c r="B108" s="155" t="s">
        <v>339</v>
      </c>
      <c r="C108" s="113">
        <v>1375</v>
      </c>
      <c r="D108" s="115">
        <v>44617</v>
      </c>
      <c r="E108" s="58"/>
    </row>
    <row r="109" spans="1:5" ht="19.5" customHeight="1" x14ac:dyDescent="0.2">
      <c r="A109" s="70" t="s">
        <v>129</v>
      </c>
      <c r="B109" s="155" t="s">
        <v>210</v>
      </c>
      <c r="C109" s="113">
        <v>1338.52</v>
      </c>
      <c r="D109" s="115">
        <v>44608</v>
      </c>
      <c r="E109" s="58"/>
    </row>
    <row r="110" spans="1:5" ht="19.5" customHeight="1" x14ac:dyDescent="0.2">
      <c r="A110" s="70" t="s">
        <v>340</v>
      </c>
      <c r="B110" s="155" t="s">
        <v>341</v>
      </c>
      <c r="C110" s="113">
        <v>1320</v>
      </c>
      <c r="D110" s="115">
        <v>44608</v>
      </c>
      <c r="E110" s="58"/>
    </row>
    <row r="111" spans="1:5" ht="19.5" customHeight="1" x14ac:dyDescent="0.2">
      <c r="A111" s="70" t="s">
        <v>218</v>
      </c>
      <c r="B111" s="155" t="s">
        <v>125</v>
      </c>
      <c r="C111" s="113">
        <v>1301.55</v>
      </c>
      <c r="D111" s="115">
        <v>44594</v>
      </c>
      <c r="E111" s="58"/>
    </row>
    <row r="112" spans="1:5" ht="19.5" customHeight="1" x14ac:dyDescent="0.2">
      <c r="A112" s="70" t="s">
        <v>175</v>
      </c>
      <c r="B112" s="155" t="s">
        <v>342</v>
      </c>
      <c r="C112" s="113">
        <v>1288</v>
      </c>
      <c r="D112" s="115">
        <v>44615</v>
      </c>
      <c r="E112" s="58"/>
    </row>
    <row r="113" spans="1:5" ht="19.5" customHeight="1" x14ac:dyDescent="0.2">
      <c r="A113" s="70" t="s">
        <v>343</v>
      </c>
      <c r="B113" s="155" t="s">
        <v>344</v>
      </c>
      <c r="C113" s="113">
        <v>1262.7</v>
      </c>
      <c r="D113" s="115">
        <v>44599</v>
      </c>
      <c r="E113" s="58"/>
    </row>
    <row r="114" spans="1:5" ht="19.5" customHeight="1" x14ac:dyDescent="0.2">
      <c r="A114" s="70" t="s">
        <v>315</v>
      </c>
      <c r="B114" s="155" t="s">
        <v>345</v>
      </c>
      <c r="C114" s="113">
        <v>1239</v>
      </c>
      <c r="D114" s="115">
        <v>44608</v>
      </c>
      <c r="E114" s="58"/>
    </row>
    <row r="115" spans="1:5" ht="19.5" customHeight="1" x14ac:dyDescent="0.2">
      <c r="A115" s="70" t="s">
        <v>346</v>
      </c>
      <c r="B115" s="155" t="s">
        <v>101</v>
      </c>
      <c r="C115" s="113">
        <v>1229.8699999999999</v>
      </c>
      <c r="D115" s="115">
        <v>44608</v>
      </c>
      <c r="E115" s="58"/>
    </row>
    <row r="116" spans="1:5" ht="19.5" customHeight="1" x14ac:dyDescent="0.2">
      <c r="A116" s="70" t="s">
        <v>153</v>
      </c>
      <c r="B116" s="155" t="s">
        <v>103</v>
      </c>
      <c r="C116" s="113">
        <v>1224</v>
      </c>
      <c r="D116" s="115">
        <v>44608</v>
      </c>
      <c r="E116" s="58"/>
    </row>
    <row r="117" spans="1:5" ht="19.5" customHeight="1" x14ac:dyDescent="0.2">
      <c r="A117" s="70" t="s">
        <v>347</v>
      </c>
      <c r="B117" s="155" t="s">
        <v>348</v>
      </c>
      <c r="C117" s="113">
        <v>1200</v>
      </c>
      <c r="D117" s="115">
        <v>44608</v>
      </c>
      <c r="E117" s="58"/>
    </row>
    <row r="118" spans="1:5" ht="19.5" customHeight="1" x14ac:dyDescent="0.2">
      <c r="A118" s="70" t="s">
        <v>349</v>
      </c>
      <c r="B118" s="155" t="s">
        <v>197</v>
      </c>
      <c r="C118" s="113">
        <v>1181.76</v>
      </c>
      <c r="D118" s="115">
        <v>44594</v>
      </c>
      <c r="E118" s="58"/>
    </row>
    <row r="119" spans="1:5" ht="19.5" customHeight="1" x14ac:dyDescent="0.2">
      <c r="A119" s="70" t="s">
        <v>151</v>
      </c>
      <c r="B119" s="155" t="s">
        <v>350</v>
      </c>
      <c r="C119" s="113">
        <v>1129.4100000000001</v>
      </c>
      <c r="D119" s="115">
        <v>44615</v>
      </c>
      <c r="E119" s="58"/>
    </row>
    <row r="120" spans="1:5" ht="19.5" customHeight="1" x14ac:dyDescent="0.2">
      <c r="A120" s="70" t="s">
        <v>293</v>
      </c>
      <c r="B120" s="155" t="s">
        <v>125</v>
      </c>
      <c r="C120" s="113">
        <v>1109.97</v>
      </c>
      <c r="D120" s="115">
        <v>44608</v>
      </c>
      <c r="E120" s="58"/>
    </row>
    <row r="121" spans="1:5" ht="19.5" customHeight="1" x14ac:dyDescent="0.2">
      <c r="A121" s="70" t="s">
        <v>188</v>
      </c>
      <c r="B121" s="155" t="s">
        <v>351</v>
      </c>
      <c r="C121" s="113">
        <v>1098.1400000000001</v>
      </c>
      <c r="D121" s="115">
        <v>44601</v>
      </c>
      <c r="E121" s="58"/>
    </row>
    <row r="122" spans="1:5" ht="19.5" customHeight="1" x14ac:dyDescent="0.2">
      <c r="A122" s="70" t="s">
        <v>108</v>
      </c>
      <c r="B122" s="155" t="s">
        <v>109</v>
      </c>
      <c r="C122" s="113">
        <v>1028.3800000000001</v>
      </c>
      <c r="D122" s="115">
        <v>44594</v>
      </c>
      <c r="E122" s="58"/>
    </row>
    <row r="123" spans="1:5" ht="19.5" customHeight="1" x14ac:dyDescent="0.2">
      <c r="A123" s="70" t="s">
        <v>205</v>
      </c>
      <c r="B123" s="155" t="s">
        <v>206</v>
      </c>
      <c r="C123" s="113">
        <v>1026.74</v>
      </c>
      <c r="D123" s="115">
        <v>44601</v>
      </c>
      <c r="E123" s="58"/>
    </row>
    <row r="124" spans="1:5" ht="19.5" customHeight="1" x14ac:dyDescent="0.2">
      <c r="A124" s="70" t="s">
        <v>201</v>
      </c>
      <c r="B124" s="155" t="s">
        <v>202</v>
      </c>
      <c r="C124" s="113">
        <v>1020</v>
      </c>
      <c r="D124" s="115">
        <v>44599</v>
      </c>
      <c r="E124" s="58"/>
    </row>
    <row r="125" spans="1:5" ht="19.5" customHeight="1" x14ac:dyDescent="0.2">
      <c r="A125" s="70" t="s">
        <v>122</v>
      </c>
      <c r="B125" s="155" t="s">
        <v>114</v>
      </c>
      <c r="C125" s="113">
        <v>1004.62</v>
      </c>
      <c r="D125" s="115">
        <v>44594</v>
      </c>
      <c r="E125" s="58"/>
    </row>
    <row r="126" spans="1:5" ht="19.5" customHeight="1" x14ac:dyDescent="0.2">
      <c r="A126" s="70" t="s">
        <v>204</v>
      </c>
      <c r="B126" s="155" t="s">
        <v>352</v>
      </c>
      <c r="C126" s="113">
        <v>1000.35</v>
      </c>
      <c r="D126" s="115">
        <v>44594</v>
      </c>
      <c r="E126" s="58"/>
    </row>
    <row r="127" spans="1:5" ht="19.5" customHeight="1" x14ac:dyDescent="0.2">
      <c r="A127" s="70" t="s">
        <v>204</v>
      </c>
      <c r="B127" s="155" t="s">
        <v>352</v>
      </c>
      <c r="C127" s="113">
        <v>1000.35</v>
      </c>
      <c r="D127" s="115">
        <v>44608</v>
      </c>
      <c r="E127" s="58"/>
    </row>
    <row r="128" spans="1:5" ht="19.5" customHeight="1" x14ac:dyDescent="0.2">
      <c r="A128" s="70" t="s">
        <v>119</v>
      </c>
      <c r="B128" s="155" t="s">
        <v>115</v>
      </c>
      <c r="C128" s="113">
        <v>980.91</v>
      </c>
      <c r="D128" s="115">
        <v>44601</v>
      </c>
      <c r="E128" s="58"/>
    </row>
    <row r="129" spans="1:5" ht="19.5" customHeight="1" x14ac:dyDescent="0.2">
      <c r="A129" s="70" t="s">
        <v>353</v>
      </c>
      <c r="B129" s="155" t="s">
        <v>192</v>
      </c>
      <c r="C129" s="113">
        <v>978.96</v>
      </c>
      <c r="D129" s="115">
        <v>44608</v>
      </c>
      <c r="E129" s="58"/>
    </row>
    <row r="130" spans="1:5" ht="19.5" customHeight="1" x14ac:dyDescent="0.2">
      <c r="A130" s="70" t="s">
        <v>131</v>
      </c>
      <c r="B130" s="155" t="s">
        <v>354</v>
      </c>
      <c r="C130" s="113">
        <v>946.6</v>
      </c>
      <c r="D130" s="115">
        <v>44615</v>
      </c>
      <c r="E130" s="58"/>
    </row>
    <row r="131" spans="1:5" ht="19.5" customHeight="1" x14ac:dyDescent="0.2">
      <c r="A131" s="70" t="s">
        <v>355</v>
      </c>
      <c r="B131" s="155" t="s">
        <v>112</v>
      </c>
      <c r="C131" s="113">
        <v>927.35</v>
      </c>
      <c r="D131" s="115">
        <v>44608</v>
      </c>
      <c r="E131" s="58"/>
    </row>
    <row r="132" spans="1:5" ht="19.5" customHeight="1" x14ac:dyDescent="0.2">
      <c r="A132" s="70" t="s">
        <v>356</v>
      </c>
      <c r="B132" s="155" t="s">
        <v>357</v>
      </c>
      <c r="C132" s="113">
        <v>925</v>
      </c>
      <c r="D132" s="115">
        <v>44594</v>
      </c>
      <c r="E132" s="58"/>
    </row>
    <row r="133" spans="1:5" ht="19.5" customHeight="1" x14ac:dyDescent="0.2">
      <c r="A133" s="70" t="s">
        <v>123</v>
      </c>
      <c r="B133" s="155" t="s">
        <v>112</v>
      </c>
      <c r="C133" s="113">
        <v>920.96</v>
      </c>
      <c r="D133" s="115">
        <v>44594</v>
      </c>
      <c r="E133" s="58"/>
    </row>
    <row r="134" spans="1:5" ht="19.5" customHeight="1" x14ac:dyDescent="0.2">
      <c r="A134" s="70" t="s">
        <v>358</v>
      </c>
      <c r="B134" s="155" t="s">
        <v>359</v>
      </c>
      <c r="C134" s="113">
        <v>897</v>
      </c>
      <c r="D134" s="115">
        <v>44610</v>
      </c>
      <c r="E134" s="58"/>
    </row>
    <row r="135" spans="1:5" ht="19.5" customHeight="1" x14ac:dyDescent="0.2">
      <c r="A135" s="70" t="s">
        <v>128</v>
      </c>
      <c r="B135" s="155" t="s">
        <v>115</v>
      </c>
      <c r="C135" s="113">
        <v>879.71</v>
      </c>
      <c r="D135" s="115">
        <v>44601</v>
      </c>
      <c r="E135" s="58"/>
    </row>
    <row r="136" spans="1:5" ht="19.5" customHeight="1" x14ac:dyDescent="0.2">
      <c r="A136" s="70" t="s">
        <v>123</v>
      </c>
      <c r="B136" s="155" t="s">
        <v>112</v>
      </c>
      <c r="C136" s="113">
        <v>878.12</v>
      </c>
      <c r="D136" s="115">
        <v>44608</v>
      </c>
      <c r="E136" s="58"/>
    </row>
    <row r="137" spans="1:5" ht="19.5" customHeight="1" x14ac:dyDescent="0.2">
      <c r="A137" s="70" t="s">
        <v>188</v>
      </c>
      <c r="B137" s="155" t="s">
        <v>118</v>
      </c>
      <c r="C137" s="113">
        <v>871.5</v>
      </c>
      <c r="D137" s="115">
        <v>44615</v>
      </c>
      <c r="E137" s="58"/>
    </row>
    <row r="138" spans="1:5" ht="19.5" customHeight="1" x14ac:dyDescent="0.2">
      <c r="A138" s="70" t="s">
        <v>360</v>
      </c>
      <c r="B138" s="155" t="s">
        <v>120</v>
      </c>
      <c r="C138" s="113">
        <v>803.95</v>
      </c>
      <c r="D138" s="115">
        <v>44617</v>
      </c>
      <c r="E138" s="58"/>
    </row>
    <row r="139" spans="1:5" ht="19.5" customHeight="1" x14ac:dyDescent="0.2">
      <c r="A139" s="70" t="s">
        <v>164</v>
      </c>
      <c r="B139" s="155" t="s">
        <v>207</v>
      </c>
      <c r="C139" s="113">
        <v>802.61</v>
      </c>
      <c r="D139" s="115">
        <v>44615</v>
      </c>
      <c r="E139" s="58"/>
    </row>
    <row r="140" spans="1:5" ht="19.5" customHeight="1" x14ac:dyDescent="0.2">
      <c r="A140" s="70" t="s">
        <v>361</v>
      </c>
      <c r="B140" s="155" t="s">
        <v>124</v>
      </c>
      <c r="C140" s="113">
        <v>797.05</v>
      </c>
      <c r="D140" s="115">
        <v>44599</v>
      </c>
      <c r="E140" s="58"/>
    </row>
    <row r="141" spans="1:5" ht="19.5" customHeight="1" x14ac:dyDescent="0.2">
      <c r="A141" s="70" t="s">
        <v>221</v>
      </c>
      <c r="B141" s="155" t="s">
        <v>192</v>
      </c>
      <c r="C141" s="113">
        <v>785.17</v>
      </c>
      <c r="D141" s="115">
        <v>44615</v>
      </c>
      <c r="E141" s="58"/>
    </row>
    <row r="142" spans="1:5" ht="19.5" customHeight="1" x14ac:dyDescent="0.2">
      <c r="A142" s="70" t="s">
        <v>362</v>
      </c>
      <c r="B142" s="155" t="s">
        <v>363</v>
      </c>
      <c r="C142" s="113">
        <v>780</v>
      </c>
      <c r="D142" s="115">
        <v>44594</v>
      </c>
      <c r="E142" s="58"/>
    </row>
    <row r="143" spans="1:5" ht="19.5" customHeight="1" x14ac:dyDescent="0.2">
      <c r="A143" s="70" t="s">
        <v>180</v>
      </c>
      <c r="B143" s="155" t="s">
        <v>133</v>
      </c>
      <c r="C143" s="113">
        <v>765</v>
      </c>
      <c r="D143" s="115">
        <v>44615</v>
      </c>
      <c r="E143" s="58"/>
    </row>
    <row r="144" spans="1:5" ht="19.5" customHeight="1" x14ac:dyDescent="0.2">
      <c r="A144" s="70" t="s">
        <v>364</v>
      </c>
      <c r="B144" s="155" t="s">
        <v>365</v>
      </c>
      <c r="C144" s="113">
        <v>750</v>
      </c>
      <c r="D144" s="115">
        <v>44594</v>
      </c>
      <c r="E144" s="58"/>
    </row>
    <row r="145" spans="1:5" ht="19.5" customHeight="1" x14ac:dyDescent="0.2">
      <c r="A145" s="70" t="s">
        <v>364</v>
      </c>
      <c r="B145" s="155" t="s">
        <v>366</v>
      </c>
      <c r="C145" s="113">
        <v>750</v>
      </c>
      <c r="D145" s="115">
        <v>44617</v>
      </c>
      <c r="E145" s="58"/>
    </row>
    <row r="146" spans="1:5" ht="19.5" customHeight="1" x14ac:dyDescent="0.2">
      <c r="A146" s="70" t="s">
        <v>367</v>
      </c>
      <c r="B146" s="155" t="s">
        <v>368</v>
      </c>
      <c r="C146" s="113">
        <v>700</v>
      </c>
      <c r="D146" s="115">
        <v>44610</v>
      </c>
      <c r="E146" s="58"/>
    </row>
    <row r="147" spans="1:5" ht="19.5" customHeight="1" x14ac:dyDescent="0.2">
      <c r="A147" s="70" t="s">
        <v>361</v>
      </c>
      <c r="B147" s="155" t="s">
        <v>124</v>
      </c>
      <c r="C147" s="113">
        <v>697.91</v>
      </c>
      <c r="D147" s="115">
        <v>44608</v>
      </c>
      <c r="E147" s="58"/>
    </row>
    <row r="148" spans="1:5" ht="19.5" customHeight="1" x14ac:dyDescent="0.2">
      <c r="A148" s="70" t="s">
        <v>161</v>
      </c>
      <c r="B148" s="155" t="s">
        <v>118</v>
      </c>
      <c r="C148" s="113">
        <v>677.48</v>
      </c>
      <c r="D148" s="115">
        <v>44608</v>
      </c>
      <c r="E148" s="58"/>
    </row>
    <row r="149" spans="1:5" ht="19.5" customHeight="1" x14ac:dyDescent="0.2">
      <c r="A149" s="70" t="s">
        <v>369</v>
      </c>
      <c r="B149" s="155" t="s">
        <v>110</v>
      </c>
      <c r="C149" s="113">
        <v>668</v>
      </c>
      <c r="D149" s="115">
        <v>44608</v>
      </c>
      <c r="E149" s="58"/>
    </row>
    <row r="150" spans="1:5" ht="19.5" customHeight="1" x14ac:dyDescent="0.2">
      <c r="A150" s="70" t="s">
        <v>119</v>
      </c>
      <c r="B150" s="155" t="s">
        <v>115</v>
      </c>
      <c r="C150" s="113">
        <v>663.64</v>
      </c>
      <c r="D150" s="115">
        <v>44602</v>
      </c>
      <c r="E150" s="58"/>
    </row>
    <row r="151" spans="1:5" ht="19.5" customHeight="1" x14ac:dyDescent="0.2">
      <c r="A151" s="70" t="s">
        <v>370</v>
      </c>
      <c r="B151" s="155" t="s">
        <v>160</v>
      </c>
      <c r="C151" s="113">
        <v>650</v>
      </c>
      <c r="D151" s="115">
        <v>44608</v>
      </c>
      <c r="E151" s="58"/>
    </row>
    <row r="152" spans="1:5" ht="19.5" customHeight="1" x14ac:dyDescent="0.2">
      <c r="A152" s="70" t="s">
        <v>191</v>
      </c>
      <c r="B152" s="155" t="s">
        <v>371</v>
      </c>
      <c r="C152" s="113">
        <v>648</v>
      </c>
      <c r="D152" s="115">
        <v>44615</v>
      </c>
      <c r="E152" s="58"/>
    </row>
    <row r="153" spans="1:5" ht="19.5" customHeight="1" x14ac:dyDescent="0.2">
      <c r="A153" s="70" t="s">
        <v>282</v>
      </c>
      <c r="B153" s="155" t="s">
        <v>115</v>
      </c>
      <c r="C153" s="113">
        <v>600</v>
      </c>
      <c r="D153" s="115">
        <v>44594</v>
      </c>
      <c r="E153" s="58"/>
    </row>
    <row r="154" spans="1:5" ht="19.5" customHeight="1" x14ac:dyDescent="0.2">
      <c r="A154" s="70" t="s">
        <v>372</v>
      </c>
      <c r="B154" s="155" t="s">
        <v>357</v>
      </c>
      <c r="C154" s="113">
        <v>600</v>
      </c>
      <c r="D154" s="115">
        <v>44594</v>
      </c>
      <c r="E154" s="58"/>
    </row>
    <row r="155" spans="1:5" ht="19.5" customHeight="1" x14ac:dyDescent="0.2">
      <c r="A155" s="70" t="s">
        <v>373</v>
      </c>
      <c r="B155" s="155" t="s">
        <v>374</v>
      </c>
      <c r="C155" s="113">
        <v>600</v>
      </c>
      <c r="D155" s="115">
        <v>44608</v>
      </c>
      <c r="E155" s="58"/>
    </row>
    <row r="156" spans="1:5" ht="19.5" customHeight="1" x14ac:dyDescent="0.2">
      <c r="A156" s="70" t="s">
        <v>375</v>
      </c>
      <c r="B156" s="155" t="s">
        <v>376</v>
      </c>
      <c r="C156" s="113">
        <v>600</v>
      </c>
      <c r="D156" s="115">
        <v>44608</v>
      </c>
      <c r="E156" s="58"/>
    </row>
    <row r="157" spans="1:5" ht="19.5" customHeight="1" x14ac:dyDescent="0.2">
      <c r="A157" s="70" t="s">
        <v>122</v>
      </c>
      <c r="B157" s="155" t="s">
        <v>167</v>
      </c>
      <c r="C157" s="113">
        <v>592.99</v>
      </c>
      <c r="D157" s="115">
        <v>44602</v>
      </c>
      <c r="E157" s="58"/>
    </row>
    <row r="158" spans="1:5" ht="19.5" customHeight="1" x14ac:dyDescent="0.2">
      <c r="A158" s="70" t="s">
        <v>99</v>
      </c>
      <c r="B158" s="155" t="s">
        <v>97</v>
      </c>
      <c r="C158" s="113">
        <v>586.54</v>
      </c>
      <c r="D158" s="115">
        <v>44608</v>
      </c>
      <c r="E158" s="58"/>
    </row>
    <row r="159" spans="1:5" ht="19.5" customHeight="1" x14ac:dyDescent="0.2">
      <c r="A159" s="70" t="s">
        <v>183</v>
      </c>
      <c r="B159" s="155" t="s">
        <v>377</v>
      </c>
      <c r="C159" s="113">
        <v>584.38</v>
      </c>
      <c r="D159" s="115">
        <v>44609</v>
      </c>
      <c r="E159" s="58"/>
    </row>
    <row r="160" spans="1:5" ht="19.5" customHeight="1" x14ac:dyDescent="0.2">
      <c r="A160" s="70" t="s">
        <v>378</v>
      </c>
      <c r="B160" s="155" t="s">
        <v>120</v>
      </c>
      <c r="C160" s="113">
        <v>581</v>
      </c>
      <c r="D160" s="115">
        <v>44615</v>
      </c>
      <c r="E160" s="58"/>
    </row>
    <row r="161" spans="1:5" ht="19.5" customHeight="1" x14ac:dyDescent="0.2">
      <c r="A161" s="70" t="s">
        <v>188</v>
      </c>
      <c r="B161" s="155" t="s">
        <v>351</v>
      </c>
      <c r="C161" s="113">
        <v>573.25</v>
      </c>
      <c r="D161" s="115">
        <v>44594</v>
      </c>
      <c r="E161" s="58"/>
    </row>
    <row r="162" spans="1:5" ht="19.5" customHeight="1" x14ac:dyDescent="0.2">
      <c r="A162" s="70" t="s">
        <v>200</v>
      </c>
      <c r="B162" s="155" t="s">
        <v>212</v>
      </c>
      <c r="C162" s="113">
        <v>563.24</v>
      </c>
      <c r="D162" s="115">
        <v>44594</v>
      </c>
      <c r="E162" s="58"/>
    </row>
    <row r="163" spans="1:5" ht="19.5" customHeight="1" x14ac:dyDescent="0.2">
      <c r="A163" s="70" t="s">
        <v>379</v>
      </c>
      <c r="B163" s="155" t="s">
        <v>105</v>
      </c>
      <c r="C163" s="113">
        <v>562</v>
      </c>
      <c r="D163" s="115">
        <v>44608</v>
      </c>
      <c r="E163" s="58"/>
    </row>
    <row r="164" spans="1:5" ht="19.5" customHeight="1" x14ac:dyDescent="0.2">
      <c r="A164" s="70" t="s">
        <v>380</v>
      </c>
      <c r="B164" s="155" t="s">
        <v>162</v>
      </c>
      <c r="C164" s="113">
        <v>560</v>
      </c>
      <c r="D164" s="115">
        <v>44608</v>
      </c>
      <c r="E164" s="58"/>
    </row>
    <row r="165" spans="1:5" ht="19.5" customHeight="1" x14ac:dyDescent="0.2">
      <c r="A165" s="70" t="s">
        <v>381</v>
      </c>
      <c r="B165" s="155" t="s">
        <v>120</v>
      </c>
      <c r="C165" s="113">
        <v>553.5</v>
      </c>
      <c r="D165" s="115">
        <v>44608</v>
      </c>
      <c r="E165" s="58"/>
    </row>
    <row r="166" spans="1:5" ht="19.5" customHeight="1" x14ac:dyDescent="0.2">
      <c r="A166" s="70" t="s">
        <v>382</v>
      </c>
      <c r="B166" s="155" t="s">
        <v>383</v>
      </c>
      <c r="C166" s="113">
        <v>525</v>
      </c>
      <c r="D166" s="115">
        <v>44601</v>
      </c>
      <c r="E166" s="58"/>
    </row>
    <row r="167" spans="1:5" ht="19.5" customHeight="1" x14ac:dyDescent="0.2">
      <c r="A167" s="70" t="s">
        <v>117</v>
      </c>
      <c r="B167" s="155" t="s">
        <v>104</v>
      </c>
      <c r="C167" s="113">
        <v>515.79</v>
      </c>
      <c r="D167" s="115">
        <v>44599</v>
      </c>
      <c r="E167" s="58"/>
    </row>
    <row r="168" spans="1:5" ht="19.5" customHeight="1" x14ac:dyDescent="0.2">
      <c r="A168" s="70" t="s">
        <v>122</v>
      </c>
      <c r="B168" s="155" t="s">
        <v>114</v>
      </c>
      <c r="C168" s="113">
        <v>505.42</v>
      </c>
      <c r="D168" s="115">
        <v>44594</v>
      </c>
      <c r="E168" s="58"/>
    </row>
    <row r="169" spans="1:5" ht="19.5" customHeight="1" x14ac:dyDescent="0.2">
      <c r="A169" s="70" t="s">
        <v>384</v>
      </c>
      <c r="B169" s="155" t="s">
        <v>385</v>
      </c>
      <c r="C169" s="113">
        <v>500</v>
      </c>
      <c r="D169" s="115">
        <v>44599</v>
      </c>
      <c r="E169" s="58"/>
    </row>
    <row r="170" spans="1:5" ht="19.5" customHeight="1" x14ac:dyDescent="0.2">
      <c r="A170" s="70" t="s">
        <v>386</v>
      </c>
      <c r="B170" s="155" t="s">
        <v>387</v>
      </c>
      <c r="C170" s="113">
        <v>500</v>
      </c>
      <c r="D170" s="115">
        <v>44608</v>
      </c>
      <c r="E170" s="58"/>
    </row>
    <row r="171" spans="1:5" ht="19.5" customHeight="1" x14ac:dyDescent="0.2">
      <c r="A171" s="70" t="s">
        <v>388</v>
      </c>
      <c r="B171" s="155" t="s">
        <v>389</v>
      </c>
      <c r="C171" s="113">
        <v>500</v>
      </c>
      <c r="D171" s="115">
        <v>44615</v>
      </c>
      <c r="E171" s="58"/>
    </row>
    <row r="172" spans="1:5" ht="19.5" customHeight="1" x14ac:dyDescent="0.2">
      <c r="A172" s="70" t="s">
        <v>211</v>
      </c>
      <c r="B172" s="155" t="s">
        <v>390</v>
      </c>
      <c r="C172" s="113">
        <v>499.18</v>
      </c>
      <c r="D172" s="115">
        <v>44599</v>
      </c>
      <c r="E172" s="58"/>
    </row>
    <row r="173" spans="1:5" ht="19.5" customHeight="1" x14ac:dyDescent="0.2">
      <c r="A173" s="70" t="s">
        <v>126</v>
      </c>
      <c r="B173" s="155" t="s">
        <v>127</v>
      </c>
      <c r="C173" s="113">
        <v>496.38</v>
      </c>
      <c r="D173" s="115">
        <v>44615</v>
      </c>
      <c r="E173" s="58"/>
    </row>
    <row r="174" spans="1:5" ht="19.5" customHeight="1" x14ac:dyDescent="0.2">
      <c r="A174" s="70" t="s">
        <v>213</v>
      </c>
      <c r="B174" s="155" t="s">
        <v>391</v>
      </c>
      <c r="C174" s="113">
        <v>495</v>
      </c>
      <c r="D174" s="115">
        <v>44601</v>
      </c>
      <c r="E174" s="58"/>
    </row>
    <row r="175" spans="1:5" ht="19.5" customHeight="1" x14ac:dyDescent="0.2">
      <c r="A175" s="70" t="s">
        <v>213</v>
      </c>
      <c r="B175" s="155" t="s">
        <v>391</v>
      </c>
      <c r="C175" s="113">
        <v>495</v>
      </c>
      <c r="D175" s="115">
        <v>44608</v>
      </c>
      <c r="E175" s="58"/>
    </row>
    <row r="176" spans="1:5" ht="19.5" customHeight="1" x14ac:dyDescent="0.2">
      <c r="A176" s="70" t="s">
        <v>214</v>
      </c>
      <c r="B176" s="155" t="s">
        <v>215</v>
      </c>
      <c r="C176" s="113">
        <v>494</v>
      </c>
      <c r="D176" s="115">
        <v>44594</v>
      </c>
      <c r="E176" s="58"/>
    </row>
    <row r="177" spans="1:5" ht="19.5" customHeight="1" x14ac:dyDescent="0.2">
      <c r="A177" s="70" t="s">
        <v>392</v>
      </c>
      <c r="B177" s="155" t="s">
        <v>393</v>
      </c>
      <c r="C177" s="113">
        <v>490</v>
      </c>
      <c r="D177" s="115">
        <v>44617</v>
      </c>
      <c r="E177" s="58"/>
    </row>
    <row r="178" spans="1:5" ht="19.5" customHeight="1" x14ac:dyDescent="0.2">
      <c r="A178" s="70" t="s">
        <v>394</v>
      </c>
      <c r="B178" s="155" t="s">
        <v>137</v>
      </c>
      <c r="C178" s="113">
        <v>485.86</v>
      </c>
      <c r="D178" s="115">
        <v>44617</v>
      </c>
      <c r="E178" s="58"/>
    </row>
    <row r="179" spans="1:5" ht="19.5" customHeight="1" x14ac:dyDescent="0.2">
      <c r="A179" s="70" t="s">
        <v>108</v>
      </c>
      <c r="B179" s="155" t="s">
        <v>395</v>
      </c>
      <c r="C179" s="113">
        <v>485.71</v>
      </c>
      <c r="D179" s="115">
        <v>44594</v>
      </c>
      <c r="E179" s="58"/>
    </row>
    <row r="180" spans="1:5" ht="19.5" customHeight="1" x14ac:dyDescent="0.2">
      <c r="A180" s="70" t="s">
        <v>396</v>
      </c>
      <c r="B180" s="155" t="s">
        <v>397</v>
      </c>
      <c r="C180" s="113">
        <v>450</v>
      </c>
      <c r="D180" s="115">
        <v>44608</v>
      </c>
      <c r="E180" s="58"/>
    </row>
    <row r="181" spans="1:5" ht="19.5" customHeight="1" x14ac:dyDescent="0.2">
      <c r="A181" s="70" t="s">
        <v>398</v>
      </c>
      <c r="B181" s="155" t="s">
        <v>399</v>
      </c>
      <c r="C181" s="113">
        <v>450</v>
      </c>
      <c r="D181" s="115">
        <v>44617</v>
      </c>
      <c r="E181" s="58"/>
    </row>
    <row r="182" spans="1:5" ht="19.5" customHeight="1" x14ac:dyDescent="0.2">
      <c r="A182" s="70" t="s">
        <v>142</v>
      </c>
      <c r="B182" s="155" t="s">
        <v>127</v>
      </c>
      <c r="C182" s="113">
        <v>427.93</v>
      </c>
      <c r="D182" s="115">
        <v>44615</v>
      </c>
      <c r="E182" s="58"/>
    </row>
    <row r="183" spans="1:5" ht="19.5" customHeight="1" x14ac:dyDescent="0.2">
      <c r="A183" s="70" t="s">
        <v>400</v>
      </c>
      <c r="B183" s="155" t="s">
        <v>118</v>
      </c>
      <c r="C183" s="113">
        <v>409.9</v>
      </c>
      <c r="D183" s="115">
        <v>44599</v>
      </c>
      <c r="E183" s="58"/>
    </row>
    <row r="184" spans="1:5" ht="19.5" customHeight="1" x14ac:dyDescent="0.2">
      <c r="A184" s="70" t="s">
        <v>401</v>
      </c>
      <c r="B184" s="155" t="s">
        <v>120</v>
      </c>
      <c r="C184" s="113">
        <v>405</v>
      </c>
      <c r="D184" s="115">
        <v>44615</v>
      </c>
      <c r="E184" s="58"/>
    </row>
    <row r="185" spans="1:5" ht="19.5" customHeight="1" x14ac:dyDescent="0.2">
      <c r="A185" s="70" t="s">
        <v>402</v>
      </c>
      <c r="B185" s="155" t="s">
        <v>163</v>
      </c>
      <c r="C185" s="113">
        <v>400</v>
      </c>
      <c r="D185" s="115">
        <v>44608</v>
      </c>
      <c r="E185" s="58"/>
    </row>
    <row r="186" spans="1:5" ht="19.5" customHeight="1" x14ac:dyDescent="0.2">
      <c r="A186" s="70" t="s">
        <v>403</v>
      </c>
      <c r="B186" s="155" t="s">
        <v>404</v>
      </c>
      <c r="C186" s="113">
        <v>400</v>
      </c>
      <c r="D186" s="115">
        <v>44620</v>
      </c>
      <c r="E186" s="58"/>
    </row>
    <row r="187" spans="1:5" ht="19.5" customHeight="1" x14ac:dyDescent="0.2">
      <c r="A187" s="70" t="s">
        <v>405</v>
      </c>
      <c r="B187" s="155" t="s">
        <v>406</v>
      </c>
      <c r="C187" s="113">
        <v>389</v>
      </c>
      <c r="D187" s="115">
        <v>44594</v>
      </c>
      <c r="E187" s="58"/>
    </row>
    <row r="188" spans="1:5" ht="19.5" customHeight="1" x14ac:dyDescent="0.2">
      <c r="A188" s="70" t="s">
        <v>407</v>
      </c>
      <c r="B188" s="155" t="s">
        <v>103</v>
      </c>
      <c r="C188" s="113">
        <v>388.33</v>
      </c>
      <c r="D188" s="115">
        <v>44601</v>
      </c>
      <c r="E188" s="58"/>
    </row>
    <row r="189" spans="1:5" ht="19.5" customHeight="1" x14ac:dyDescent="0.2">
      <c r="A189" s="70" t="s">
        <v>408</v>
      </c>
      <c r="B189" s="155" t="s">
        <v>409</v>
      </c>
      <c r="C189" s="113">
        <v>384</v>
      </c>
      <c r="D189" s="115">
        <v>44608</v>
      </c>
      <c r="E189" s="58"/>
    </row>
    <row r="190" spans="1:5" ht="19.5" customHeight="1" x14ac:dyDescent="0.2">
      <c r="A190" s="70" t="s">
        <v>113</v>
      </c>
      <c r="B190" s="155" t="s">
        <v>114</v>
      </c>
      <c r="C190" s="113">
        <v>379.7</v>
      </c>
      <c r="D190" s="115">
        <v>44608</v>
      </c>
      <c r="E190" s="58"/>
    </row>
    <row r="191" spans="1:5" ht="19.5" customHeight="1" x14ac:dyDescent="0.2">
      <c r="A191" s="70" t="s">
        <v>200</v>
      </c>
      <c r="B191" s="155" t="s">
        <v>410</v>
      </c>
      <c r="C191" s="113">
        <v>371.32</v>
      </c>
      <c r="D191" s="115">
        <v>44615</v>
      </c>
      <c r="E191" s="58"/>
    </row>
    <row r="192" spans="1:5" ht="19.5" customHeight="1" x14ac:dyDescent="0.2">
      <c r="A192" s="70" t="s">
        <v>411</v>
      </c>
      <c r="B192" s="155" t="s">
        <v>103</v>
      </c>
      <c r="C192" s="113">
        <v>362</v>
      </c>
      <c r="D192" s="115">
        <v>44608</v>
      </c>
      <c r="E192" s="58"/>
    </row>
    <row r="193" spans="1:5" ht="19.5" customHeight="1" x14ac:dyDescent="0.2">
      <c r="A193" s="70" t="s">
        <v>412</v>
      </c>
      <c r="B193" s="155" t="s">
        <v>115</v>
      </c>
      <c r="C193" s="113">
        <v>361.35</v>
      </c>
      <c r="D193" s="115">
        <v>44601</v>
      </c>
      <c r="E193" s="58"/>
    </row>
    <row r="194" spans="1:5" ht="19.5" customHeight="1" x14ac:dyDescent="0.2">
      <c r="A194" s="70" t="s">
        <v>386</v>
      </c>
      <c r="B194" s="155" t="s">
        <v>413</v>
      </c>
      <c r="C194" s="113">
        <v>350</v>
      </c>
      <c r="D194" s="115">
        <v>44608</v>
      </c>
      <c r="E194" s="58"/>
    </row>
    <row r="195" spans="1:5" ht="19.5" customHeight="1" x14ac:dyDescent="0.2">
      <c r="A195" s="70" t="s">
        <v>190</v>
      </c>
      <c r="B195" s="155" t="s">
        <v>111</v>
      </c>
      <c r="C195" s="113">
        <v>346.25</v>
      </c>
      <c r="D195" s="115">
        <v>44599</v>
      </c>
      <c r="E195" s="58"/>
    </row>
    <row r="196" spans="1:5" ht="19.5" customHeight="1" x14ac:dyDescent="0.2">
      <c r="A196" s="70" t="s">
        <v>256</v>
      </c>
      <c r="B196" s="155" t="s">
        <v>101</v>
      </c>
      <c r="C196" s="113">
        <v>344.7</v>
      </c>
      <c r="D196" s="115">
        <v>44601</v>
      </c>
      <c r="E196" s="58"/>
    </row>
    <row r="197" spans="1:5" ht="19.5" customHeight="1" x14ac:dyDescent="0.2">
      <c r="A197" s="70" t="s">
        <v>195</v>
      </c>
      <c r="B197" s="155" t="s">
        <v>414</v>
      </c>
      <c r="C197" s="113">
        <v>341.07</v>
      </c>
      <c r="D197" s="115">
        <v>44610</v>
      </c>
      <c r="E197" s="58"/>
    </row>
    <row r="198" spans="1:5" ht="19.5" customHeight="1" x14ac:dyDescent="0.2">
      <c r="A198" s="70" t="s">
        <v>415</v>
      </c>
      <c r="B198" s="155" t="s">
        <v>416</v>
      </c>
      <c r="C198" s="113">
        <v>336</v>
      </c>
      <c r="D198" s="115">
        <v>44594</v>
      </c>
      <c r="E198" s="58"/>
    </row>
    <row r="199" spans="1:5" ht="19.5" customHeight="1" x14ac:dyDescent="0.2">
      <c r="A199" s="70" t="s">
        <v>230</v>
      </c>
      <c r="B199" s="155" t="s">
        <v>103</v>
      </c>
      <c r="C199" s="113">
        <v>330.55</v>
      </c>
      <c r="D199" s="115">
        <v>44594</v>
      </c>
      <c r="E199" s="58"/>
    </row>
    <row r="200" spans="1:5" ht="19.5" customHeight="1" x14ac:dyDescent="0.2">
      <c r="A200" s="70" t="s">
        <v>417</v>
      </c>
      <c r="B200" s="155" t="s">
        <v>225</v>
      </c>
      <c r="C200" s="113">
        <v>320</v>
      </c>
      <c r="D200" s="115">
        <v>44609</v>
      </c>
      <c r="E200" s="58"/>
    </row>
    <row r="201" spans="1:5" ht="19.5" customHeight="1" x14ac:dyDescent="0.2">
      <c r="A201" s="70" t="s">
        <v>418</v>
      </c>
      <c r="B201" s="155" t="s">
        <v>225</v>
      </c>
      <c r="C201" s="113">
        <v>320</v>
      </c>
      <c r="D201" s="115">
        <v>44609</v>
      </c>
      <c r="E201" s="58"/>
    </row>
    <row r="202" spans="1:5" ht="19.5" customHeight="1" x14ac:dyDescent="0.2">
      <c r="A202" s="70" t="s">
        <v>419</v>
      </c>
      <c r="B202" s="155" t="s">
        <v>225</v>
      </c>
      <c r="C202" s="113">
        <v>320</v>
      </c>
      <c r="D202" s="115">
        <v>44609</v>
      </c>
      <c r="E202" s="58"/>
    </row>
    <row r="203" spans="1:5" ht="19.5" customHeight="1" x14ac:dyDescent="0.2">
      <c r="A203" s="70" t="s">
        <v>420</v>
      </c>
      <c r="B203" s="155" t="s">
        <v>421</v>
      </c>
      <c r="C203" s="113">
        <v>315</v>
      </c>
      <c r="D203" s="115">
        <v>44594</v>
      </c>
      <c r="E203" s="58"/>
    </row>
    <row r="204" spans="1:5" ht="19.5" customHeight="1" x14ac:dyDescent="0.2">
      <c r="A204" s="70" t="s">
        <v>422</v>
      </c>
      <c r="B204" s="155" t="s">
        <v>423</v>
      </c>
      <c r="C204" s="113">
        <v>312</v>
      </c>
      <c r="D204" s="115">
        <v>44608</v>
      </c>
      <c r="E204" s="58"/>
    </row>
    <row r="205" spans="1:5" ht="19.5" customHeight="1" x14ac:dyDescent="0.2">
      <c r="A205" s="70" t="s">
        <v>424</v>
      </c>
      <c r="B205" s="155" t="s">
        <v>111</v>
      </c>
      <c r="C205" s="113">
        <v>309.5</v>
      </c>
      <c r="D205" s="115">
        <v>44601</v>
      </c>
      <c r="E205" s="58"/>
    </row>
    <row r="206" spans="1:5" ht="19.5" customHeight="1" x14ac:dyDescent="0.2">
      <c r="A206" s="70" t="s">
        <v>425</v>
      </c>
      <c r="B206" s="155" t="s">
        <v>426</v>
      </c>
      <c r="C206" s="113">
        <v>300</v>
      </c>
      <c r="D206" s="115">
        <v>44608</v>
      </c>
      <c r="E206" s="58"/>
    </row>
    <row r="207" spans="1:5" ht="19.5" customHeight="1" x14ac:dyDescent="0.2">
      <c r="A207" s="70" t="s">
        <v>223</v>
      </c>
      <c r="B207" s="155" t="s">
        <v>427</v>
      </c>
      <c r="C207" s="113">
        <v>300</v>
      </c>
      <c r="D207" s="115">
        <v>44615</v>
      </c>
      <c r="E207" s="58"/>
    </row>
    <row r="208" spans="1:5" ht="19.5" customHeight="1" x14ac:dyDescent="0.2">
      <c r="A208" s="70" t="s">
        <v>428</v>
      </c>
      <c r="B208" s="155" t="s">
        <v>429</v>
      </c>
      <c r="C208" s="113">
        <v>300</v>
      </c>
      <c r="D208" s="115">
        <v>44615</v>
      </c>
      <c r="E208" s="58"/>
    </row>
    <row r="209" spans="1:5" ht="19.5" customHeight="1" x14ac:dyDescent="0.2">
      <c r="A209" s="70" t="s">
        <v>430</v>
      </c>
      <c r="B209" s="155" t="s">
        <v>431</v>
      </c>
      <c r="C209" s="113">
        <v>299</v>
      </c>
      <c r="D209" s="115">
        <v>44601</v>
      </c>
      <c r="E209" s="58"/>
    </row>
    <row r="210" spans="1:5" ht="19.5" customHeight="1" x14ac:dyDescent="0.2">
      <c r="A210" s="70" t="s">
        <v>159</v>
      </c>
      <c r="B210" s="155" t="s">
        <v>432</v>
      </c>
      <c r="C210" s="113">
        <v>288.98</v>
      </c>
      <c r="D210" s="115">
        <v>44608</v>
      </c>
      <c r="E210" s="58"/>
    </row>
    <row r="211" spans="1:5" ht="19.5" customHeight="1" x14ac:dyDescent="0.2">
      <c r="A211" s="70" t="s">
        <v>326</v>
      </c>
      <c r="B211" s="155" t="s">
        <v>433</v>
      </c>
      <c r="C211" s="113">
        <v>283.5</v>
      </c>
      <c r="D211" s="115">
        <v>44608</v>
      </c>
      <c r="E211" s="58"/>
    </row>
    <row r="212" spans="1:5" ht="19.5" customHeight="1" x14ac:dyDescent="0.2">
      <c r="A212" s="70" t="s">
        <v>145</v>
      </c>
      <c r="B212" s="155" t="s">
        <v>434</v>
      </c>
      <c r="C212" s="113">
        <v>280.86</v>
      </c>
      <c r="D212" s="115">
        <v>44601</v>
      </c>
      <c r="E212" s="58"/>
    </row>
    <row r="213" spans="1:5" ht="19.5" customHeight="1" x14ac:dyDescent="0.2">
      <c r="A213" s="70" t="s">
        <v>435</v>
      </c>
      <c r="B213" s="155" t="s">
        <v>351</v>
      </c>
      <c r="C213" s="113">
        <v>268.45</v>
      </c>
      <c r="D213" s="115">
        <v>44615</v>
      </c>
      <c r="E213" s="58"/>
    </row>
    <row r="214" spans="1:5" ht="19.5" customHeight="1" x14ac:dyDescent="0.2">
      <c r="A214" s="70" t="s">
        <v>113</v>
      </c>
      <c r="B214" s="155" t="s">
        <v>114</v>
      </c>
      <c r="C214" s="113">
        <v>267.5</v>
      </c>
      <c r="D214" s="115">
        <v>44608</v>
      </c>
      <c r="E214" s="58"/>
    </row>
    <row r="215" spans="1:5" ht="19.5" customHeight="1" x14ac:dyDescent="0.2">
      <c r="A215" s="70" t="s">
        <v>400</v>
      </c>
      <c r="B215" s="155" t="s">
        <v>125</v>
      </c>
      <c r="C215" s="113">
        <v>264.95</v>
      </c>
      <c r="D215" s="115">
        <v>44594</v>
      </c>
      <c r="E215" s="58"/>
    </row>
    <row r="216" spans="1:5" ht="19.5" customHeight="1" x14ac:dyDescent="0.2">
      <c r="A216" s="70" t="s">
        <v>185</v>
      </c>
      <c r="B216" s="155" t="s">
        <v>103</v>
      </c>
      <c r="C216" s="113">
        <v>261.82</v>
      </c>
      <c r="D216" s="115">
        <v>44599</v>
      </c>
      <c r="E216" s="58"/>
    </row>
    <row r="217" spans="1:5" ht="19.5" customHeight="1" x14ac:dyDescent="0.2">
      <c r="A217" s="70" t="s">
        <v>146</v>
      </c>
      <c r="B217" s="155" t="s">
        <v>103</v>
      </c>
      <c r="C217" s="113">
        <v>260</v>
      </c>
      <c r="D217" s="115">
        <v>44594</v>
      </c>
      <c r="E217" s="58"/>
    </row>
    <row r="218" spans="1:5" ht="19.5" customHeight="1" x14ac:dyDescent="0.2">
      <c r="A218" s="70" t="s">
        <v>233</v>
      </c>
      <c r="B218" s="155" t="s">
        <v>436</v>
      </c>
      <c r="C218" s="113">
        <v>254.92</v>
      </c>
      <c r="D218" s="115">
        <v>44608</v>
      </c>
      <c r="E218" s="58"/>
    </row>
    <row r="219" spans="1:5" ht="19.5" customHeight="1" x14ac:dyDescent="0.2">
      <c r="A219" s="70" t="s">
        <v>437</v>
      </c>
      <c r="B219" s="155" t="s">
        <v>279</v>
      </c>
      <c r="C219" s="113">
        <v>250</v>
      </c>
      <c r="D219" s="115">
        <v>44608</v>
      </c>
      <c r="E219" s="58"/>
    </row>
    <row r="220" spans="1:5" ht="19.5" customHeight="1" x14ac:dyDescent="0.2">
      <c r="A220" s="70" t="s">
        <v>152</v>
      </c>
      <c r="B220" s="155" t="s">
        <v>438</v>
      </c>
      <c r="C220" s="113">
        <v>240</v>
      </c>
      <c r="D220" s="115">
        <v>44594</v>
      </c>
      <c r="E220" s="58"/>
    </row>
    <row r="221" spans="1:5" ht="19.5" customHeight="1" x14ac:dyDescent="0.2">
      <c r="A221" s="70" t="s">
        <v>117</v>
      </c>
      <c r="B221" s="155" t="s">
        <v>118</v>
      </c>
      <c r="C221" s="113">
        <v>234.87</v>
      </c>
      <c r="D221" s="115">
        <v>44610</v>
      </c>
      <c r="E221" s="58"/>
    </row>
    <row r="222" spans="1:5" ht="19.5" customHeight="1" x14ac:dyDescent="0.2">
      <c r="A222" s="70" t="s">
        <v>439</v>
      </c>
      <c r="B222" s="155" t="s">
        <v>440</v>
      </c>
      <c r="C222" s="113">
        <v>230</v>
      </c>
      <c r="D222" s="115">
        <v>44610</v>
      </c>
    </row>
    <row r="223" spans="1:5" ht="19.5" customHeight="1" x14ac:dyDescent="0.2">
      <c r="A223" s="70" t="s">
        <v>147</v>
      </c>
      <c r="B223" s="155" t="s">
        <v>148</v>
      </c>
      <c r="C223" s="113">
        <v>228.34</v>
      </c>
      <c r="D223" s="115">
        <v>44601</v>
      </c>
    </row>
    <row r="224" spans="1:5" ht="19.5" customHeight="1" x14ac:dyDescent="0.2">
      <c r="A224" s="70" t="s">
        <v>235</v>
      </c>
      <c r="B224" s="155" t="s">
        <v>103</v>
      </c>
      <c r="C224" s="113">
        <v>225.7</v>
      </c>
      <c r="D224" s="115">
        <v>44594</v>
      </c>
    </row>
    <row r="225" spans="1:4" ht="19.5" customHeight="1" x14ac:dyDescent="0.2">
      <c r="A225" s="70" t="s">
        <v>234</v>
      </c>
      <c r="B225" s="155" t="s">
        <v>103</v>
      </c>
      <c r="C225" s="113">
        <v>225.12</v>
      </c>
      <c r="D225" s="115">
        <v>44608</v>
      </c>
    </row>
    <row r="226" spans="1:4" ht="19.5" customHeight="1" x14ac:dyDescent="0.2">
      <c r="A226" s="70" t="s">
        <v>441</v>
      </c>
      <c r="B226" s="155" t="s">
        <v>442</v>
      </c>
      <c r="C226" s="113">
        <v>225</v>
      </c>
      <c r="D226" s="115">
        <v>44599</v>
      </c>
    </row>
    <row r="227" spans="1:4" ht="19.5" customHeight="1" x14ac:dyDescent="0.2">
      <c r="A227" s="70" t="s">
        <v>173</v>
      </c>
      <c r="B227" s="155" t="s">
        <v>103</v>
      </c>
      <c r="C227" s="113">
        <v>225</v>
      </c>
      <c r="D227" s="115">
        <v>44601</v>
      </c>
    </row>
    <row r="228" spans="1:4" ht="19.5" customHeight="1" x14ac:dyDescent="0.2">
      <c r="A228" s="70" t="s">
        <v>443</v>
      </c>
      <c r="B228" s="155" t="s">
        <v>444</v>
      </c>
      <c r="C228" s="113">
        <v>225</v>
      </c>
      <c r="D228" s="115">
        <v>44608</v>
      </c>
    </row>
    <row r="229" spans="1:4" ht="19.5" customHeight="1" x14ac:dyDescent="0.2">
      <c r="A229" s="70" t="s">
        <v>445</v>
      </c>
      <c r="B229" s="155" t="s">
        <v>446</v>
      </c>
      <c r="C229" s="113">
        <v>225</v>
      </c>
      <c r="D229" s="115">
        <v>44615</v>
      </c>
    </row>
    <row r="230" spans="1:4" ht="19.5" customHeight="1" x14ac:dyDescent="0.2">
      <c r="A230" s="70" t="s">
        <v>132</v>
      </c>
      <c r="B230" s="155" t="s">
        <v>115</v>
      </c>
      <c r="C230" s="113">
        <v>210</v>
      </c>
      <c r="D230" s="115">
        <v>44601</v>
      </c>
    </row>
    <row r="231" spans="1:4" ht="19.5" customHeight="1" x14ac:dyDescent="0.2">
      <c r="A231" s="70" t="s">
        <v>126</v>
      </c>
      <c r="B231" s="155" t="s">
        <v>127</v>
      </c>
      <c r="C231" s="113">
        <v>201.69</v>
      </c>
      <c r="D231" s="115">
        <v>44608</v>
      </c>
    </row>
    <row r="232" spans="1:4" ht="19.5" customHeight="1" x14ac:dyDescent="0.2">
      <c r="A232" s="70" t="s">
        <v>232</v>
      </c>
      <c r="B232" s="155" t="s">
        <v>130</v>
      </c>
      <c r="C232" s="113">
        <v>200.82</v>
      </c>
      <c r="D232" s="115">
        <v>44608</v>
      </c>
    </row>
    <row r="233" spans="1:4" ht="19.5" customHeight="1" x14ac:dyDescent="0.2">
      <c r="A233" s="70" t="s">
        <v>216</v>
      </c>
      <c r="B233" s="155" t="s">
        <v>217</v>
      </c>
      <c r="C233" s="113">
        <v>200</v>
      </c>
      <c r="D233" s="115">
        <v>44608</v>
      </c>
    </row>
    <row r="234" spans="1:4" ht="19.5" customHeight="1" x14ac:dyDescent="0.2">
      <c r="A234" s="70" t="s">
        <v>447</v>
      </c>
      <c r="B234" s="155" t="s">
        <v>448</v>
      </c>
      <c r="C234" s="113">
        <v>200</v>
      </c>
      <c r="D234" s="115">
        <v>44610</v>
      </c>
    </row>
    <row r="235" spans="1:4" ht="19.5" customHeight="1" x14ac:dyDescent="0.2">
      <c r="A235" s="70" t="s">
        <v>449</v>
      </c>
      <c r="B235" s="155" t="s">
        <v>450</v>
      </c>
      <c r="C235" s="113">
        <v>200</v>
      </c>
      <c r="D235" s="115">
        <v>44615</v>
      </c>
    </row>
    <row r="236" spans="1:4" ht="19.5" customHeight="1" x14ac:dyDescent="0.2">
      <c r="A236" s="70" t="s">
        <v>451</v>
      </c>
      <c r="B236" s="155" t="s">
        <v>127</v>
      </c>
      <c r="C236" s="113">
        <v>199</v>
      </c>
      <c r="D236" s="115">
        <v>44615</v>
      </c>
    </row>
    <row r="237" spans="1:4" ht="19.5" customHeight="1" x14ac:dyDescent="0.2">
      <c r="A237" s="70" t="s">
        <v>100</v>
      </c>
      <c r="B237" s="155" t="s">
        <v>101</v>
      </c>
      <c r="C237" s="113">
        <v>196.32</v>
      </c>
      <c r="D237" s="115">
        <v>44615</v>
      </c>
    </row>
    <row r="238" spans="1:4" ht="19.5" customHeight="1" x14ac:dyDescent="0.2">
      <c r="A238" s="70" t="s">
        <v>452</v>
      </c>
      <c r="B238" s="155" t="s">
        <v>453</v>
      </c>
      <c r="C238" s="113">
        <v>195</v>
      </c>
      <c r="D238" s="115">
        <v>44608</v>
      </c>
    </row>
    <row r="239" spans="1:4" ht="19.5" customHeight="1" x14ac:dyDescent="0.2">
      <c r="A239" s="70" t="s">
        <v>181</v>
      </c>
      <c r="B239" s="155" t="s">
        <v>124</v>
      </c>
      <c r="C239" s="113">
        <v>184.05</v>
      </c>
      <c r="D239" s="115">
        <v>44608</v>
      </c>
    </row>
    <row r="240" spans="1:4" ht="19.5" customHeight="1" x14ac:dyDescent="0.2">
      <c r="A240" s="70" t="s">
        <v>119</v>
      </c>
      <c r="B240" s="155" t="s">
        <v>115</v>
      </c>
      <c r="C240" s="113">
        <v>182.94</v>
      </c>
      <c r="D240" s="115">
        <v>44615</v>
      </c>
    </row>
    <row r="241" spans="1:4" ht="19.5" customHeight="1" x14ac:dyDescent="0.2">
      <c r="A241" s="70" t="s">
        <v>237</v>
      </c>
      <c r="B241" s="155" t="s">
        <v>454</v>
      </c>
      <c r="C241" s="113">
        <v>180</v>
      </c>
      <c r="D241" s="115">
        <v>44601</v>
      </c>
    </row>
    <row r="242" spans="1:4" ht="19.5" customHeight="1" x14ac:dyDescent="0.2">
      <c r="A242" s="70" t="s">
        <v>360</v>
      </c>
      <c r="B242" s="155" t="s">
        <v>120</v>
      </c>
      <c r="C242" s="113">
        <v>179.95</v>
      </c>
      <c r="D242" s="115">
        <v>44608</v>
      </c>
    </row>
    <row r="243" spans="1:4" ht="19.5" customHeight="1" x14ac:dyDescent="0.2">
      <c r="A243" s="70" t="s">
        <v>173</v>
      </c>
      <c r="B243" s="155" t="s">
        <v>103</v>
      </c>
      <c r="C243" s="113">
        <v>175</v>
      </c>
      <c r="D243" s="115">
        <v>44608</v>
      </c>
    </row>
    <row r="244" spans="1:4" ht="19.5" customHeight="1" x14ac:dyDescent="0.2">
      <c r="A244" s="70" t="s">
        <v>209</v>
      </c>
      <c r="B244" s="155" t="s">
        <v>124</v>
      </c>
      <c r="C244" s="113">
        <v>169</v>
      </c>
      <c r="D244" s="115">
        <v>44608</v>
      </c>
    </row>
    <row r="245" spans="1:4" ht="19.5" customHeight="1" x14ac:dyDescent="0.2">
      <c r="A245" s="70" t="s">
        <v>455</v>
      </c>
      <c r="B245" s="155" t="s">
        <v>137</v>
      </c>
      <c r="C245" s="113">
        <v>161.66999999999999</v>
      </c>
      <c r="D245" s="115">
        <v>44599</v>
      </c>
    </row>
    <row r="246" spans="1:4" ht="19.5" customHeight="1" x14ac:dyDescent="0.2">
      <c r="A246" s="70" t="s">
        <v>456</v>
      </c>
      <c r="B246" s="155" t="s">
        <v>137</v>
      </c>
      <c r="C246" s="113">
        <v>155.63</v>
      </c>
      <c r="D246" s="115">
        <v>44594</v>
      </c>
    </row>
    <row r="247" spans="1:4" ht="19.5" customHeight="1" x14ac:dyDescent="0.2">
      <c r="A247" s="70" t="s">
        <v>157</v>
      </c>
      <c r="B247" s="155" t="s">
        <v>103</v>
      </c>
      <c r="C247" s="113">
        <v>153</v>
      </c>
      <c r="D247" s="115">
        <v>44594</v>
      </c>
    </row>
    <row r="248" spans="1:4" ht="19.5" customHeight="1" x14ac:dyDescent="0.2">
      <c r="A248" s="70" t="s">
        <v>457</v>
      </c>
      <c r="B248" s="155" t="s">
        <v>225</v>
      </c>
      <c r="C248" s="113">
        <v>150</v>
      </c>
      <c r="D248" s="115">
        <v>44599</v>
      </c>
    </row>
    <row r="249" spans="1:4" ht="19.5" customHeight="1" x14ac:dyDescent="0.2">
      <c r="A249" s="70" t="s">
        <v>458</v>
      </c>
      <c r="B249" s="155" t="s">
        <v>225</v>
      </c>
      <c r="C249" s="113">
        <v>150</v>
      </c>
      <c r="D249" s="115">
        <v>44599</v>
      </c>
    </row>
    <row r="250" spans="1:4" ht="19.5" customHeight="1" x14ac:dyDescent="0.2">
      <c r="A250" s="70" t="s">
        <v>459</v>
      </c>
      <c r="B250" s="155" t="s">
        <v>225</v>
      </c>
      <c r="C250" s="113">
        <v>150</v>
      </c>
      <c r="D250" s="115">
        <v>44599</v>
      </c>
    </row>
    <row r="251" spans="1:4" ht="19.5" customHeight="1" x14ac:dyDescent="0.2">
      <c r="A251" s="70" t="s">
        <v>460</v>
      </c>
      <c r="B251" s="155" t="s">
        <v>225</v>
      </c>
      <c r="C251" s="113">
        <v>150</v>
      </c>
      <c r="D251" s="115">
        <v>44599</v>
      </c>
    </row>
    <row r="252" spans="1:4" ht="19.5" customHeight="1" x14ac:dyDescent="0.2">
      <c r="A252" s="70" t="s">
        <v>227</v>
      </c>
      <c r="B252" s="155" t="s">
        <v>225</v>
      </c>
      <c r="C252" s="113">
        <v>150</v>
      </c>
      <c r="D252" s="115">
        <v>44599</v>
      </c>
    </row>
    <row r="253" spans="1:4" ht="19.5" customHeight="1" x14ac:dyDescent="0.2">
      <c r="A253" s="70" t="s">
        <v>461</v>
      </c>
      <c r="B253" s="155" t="s">
        <v>225</v>
      </c>
      <c r="C253" s="113">
        <v>150</v>
      </c>
      <c r="D253" s="115">
        <v>44599</v>
      </c>
    </row>
    <row r="254" spans="1:4" ht="19.5" customHeight="1" x14ac:dyDescent="0.2">
      <c r="A254" s="70" t="s">
        <v>228</v>
      </c>
      <c r="B254" s="155" t="s">
        <v>225</v>
      </c>
      <c r="C254" s="113">
        <v>150</v>
      </c>
      <c r="D254" s="115">
        <v>44599</v>
      </c>
    </row>
    <row r="255" spans="1:4" ht="19.5" customHeight="1" x14ac:dyDescent="0.2">
      <c r="A255" s="70" t="s">
        <v>462</v>
      </c>
      <c r="B255" s="155" t="s">
        <v>225</v>
      </c>
      <c r="C255" s="113">
        <v>150</v>
      </c>
      <c r="D255" s="115">
        <v>44599</v>
      </c>
    </row>
    <row r="256" spans="1:4" ht="19.5" customHeight="1" x14ac:dyDescent="0.2">
      <c r="A256" s="70" t="s">
        <v>463</v>
      </c>
      <c r="B256" s="155" t="s">
        <v>225</v>
      </c>
      <c r="C256" s="113">
        <v>150</v>
      </c>
      <c r="D256" s="115">
        <v>44599</v>
      </c>
    </row>
    <row r="257" spans="1:4" ht="19.5" customHeight="1" x14ac:dyDescent="0.2">
      <c r="A257" s="70" t="s">
        <v>464</v>
      </c>
      <c r="B257" s="155" t="s">
        <v>225</v>
      </c>
      <c r="C257" s="113">
        <v>150</v>
      </c>
      <c r="D257" s="115">
        <v>44599</v>
      </c>
    </row>
    <row r="258" spans="1:4" ht="19.5" customHeight="1" x14ac:dyDescent="0.2">
      <c r="A258" s="70" t="s">
        <v>465</v>
      </c>
      <c r="B258" s="155" t="s">
        <v>225</v>
      </c>
      <c r="C258" s="113">
        <v>150</v>
      </c>
      <c r="D258" s="115">
        <v>44599</v>
      </c>
    </row>
    <row r="259" spans="1:4" ht="19.5" customHeight="1" x14ac:dyDescent="0.2">
      <c r="A259" s="70" t="s">
        <v>466</v>
      </c>
      <c r="B259" s="155" t="s">
        <v>225</v>
      </c>
      <c r="C259" s="113">
        <v>150</v>
      </c>
      <c r="D259" s="115">
        <v>44599</v>
      </c>
    </row>
    <row r="260" spans="1:4" ht="19.5" customHeight="1" x14ac:dyDescent="0.2">
      <c r="A260" s="70" t="s">
        <v>224</v>
      </c>
      <c r="B260" s="155" t="s">
        <v>225</v>
      </c>
      <c r="C260" s="113">
        <v>150</v>
      </c>
      <c r="D260" s="115">
        <v>44608</v>
      </c>
    </row>
    <row r="261" spans="1:4" ht="19.5" customHeight="1" x14ac:dyDescent="0.2">
      <c r="A261" s="70" t="s">
        <v>467</v>
      </c>
      <c r="B261" s="155" t="s">
        <v>124</v>
      </c>
      <c r="C261" s="113">
        <v>150</v>
      </c>
      <c r="D261" s="115">
        <v>44608</v>
      </c>
    </row>
    <row r="262" spans="1:4" ht="19.5" customHeight="1" x14ac:dyDescent="0.2">
      <c r="A262" s="70" t="s">
        <v>386</v>
      </c>
      <c r="B262" s="155" t="s">
        <v>468</v>
      </c>
      <c r="C262" s="113">
        <v>150</v>
      </c>
      <c r="D262" s="115">
        <v>44608</v>
      </c>
    </row>
    <row r="263" spans="1:4" ht="19.5" customHeight="1" x14ac:dyDescent="0.2">
      <c r="A263" s="70" t="s">
        <v>229</v>
      </c>
      <c r="B263" s="155" t="s">
        <v>225</v>
      </c>
      <c r="C263" s="113">
        <v>150</v>
      </c>
      <c r="D263" s="115">
        <v>44609</v>
      </c>
    </row>
    <row r="264" spans="1:4" ht="19.5" customHeight="1" x14ac:dyDescent="0.2">
      <c r="A264" s="70" t="s">
        <v>469</v>
      </c>
      <c r="B264" s="155" t="s">
        <v>225</v>
      </c>
      <c r="C264" s="113">
        <v>150</v>
      </c>
      <c r="D264" s="115">
        <v>44609</v>
      </c>
    </row>
    <row r="265" spans="1:4" ht="19.5" customHeight="1" x14ac:dyDescent="0.2">
      <c r="A265" s="70" t="s">
        <v>470</v>
      </c>
      <c r="B265" s="155" t="s">
        <v>225</v>
      </c>
      <c r="C265" s="113">
        <v>150</v>
      </c>
      <c r="D265" s="115">
        <v>44609</v>
      </c>
    </row>
    <row r="266" spans="1:4" ht="19.5" customHeight="1" x14ac:dyDescent="0.2">
      <c r="A266" s="70" t="s">
        <v>471</v>
      </c>
      <c r="B266" s="155" t="s">
        <v>225</v>
      </c>
      <c r="C266" s="113">
        <v>150</v>
      </c>
      <c r="D266" s="115">
        <v>44609</v>
      </c>
    </row>
    <row r="267" spans="1:4" ht="19.5" customHeight="1" x14ac:dyDescent="0.2">
      <c r="A267" s="70" t="s">
        <v>226</v>
      </c>
      <c r="B267" s="155" t="s">
        <v>225</v>
      </c>
      <c r="C267" s="113">
        <v>150</v>
      </c>
      <c r="D267" s="115">
        <v>44609</v>
      </c>
    </row>
    <row r="268" spans="1:4" ht="19.5" customHeight="1" x14ac:dyDescent="0.2">
      <c r="A268" s="70" t="s">
        <v>472</v>
      </c>
      <c r="B268" s="155" t="s">
        <v>225</v>
      </c>
      <c r="C268" s="113">
        <v>150</v>
      </c>
      <c r="D268" s="115">
        <v>44609</v>
      </c>
    </row>
    <row r="269" spans="1:4" ht="19.5" customHeight="1" x14ac:dyDescent="0.2">
      <c r="A269" s="70" t="s">
        <v>459</v>
      </c>
      <c r="B269" s="155" t="s">
        <v>225</v>
      </c>
      <c r="C269" s="113">
        <v>150</v>
      </c>
      <c r="D269" s="115">
        <v>44609</v>
      </c>
    </row>
    <row r="270" spans="1:4" ht="19.5" customHeight="1" x14ac:dyDescent="0.2">
      <c r="A270" s="70" t="s">
        <v>473</v>
      </c>
      <c r="B270" s="155" t="s">
        <v>225</v>
      </c>
      <c r="C270" s="113">
        <v>150</v>
      </c>
      <c r="D270" s="115">
        <v>44609</v>
      </c>
    </row>
    <row r="271" spans="1:4" ht="19.5" customHeight="1" x14ac:dyDescent="0.2">
      <c r="A271" s="70" t="s">
        <v>474</v>
      </c>
      <c r="B271" s="155" t="s">
        <v>225</v>
      </c>
      <c r="C271" s="113">
        <v>150</v>
      </c>
      <c r="D271" s="115">
        <v>44609</v>
      </c>
    </row>
    <row r="272" spans="1:4" ht="19.5" customHeight="1" x14ac:dyDescent="0.2">
      <c r="A272" s="70" t="s">
        <v>475</v>
      </c>
      <c r="B272" s="155" t="s">
        <v>225</v>
      </c>
      <c r="C272" s="113">
        <v>150</v>
      </c>
      <c r="D272" s="115">
        <v>44609</v>
      </c>
    </row>
    <row r="273" spans="1:4" ht="19.5" customHeight="1" x14ac:dyDescent="0.2">
      <c r="A273" s="70" t="s">
        <v>476</v>
      </c>
      <c r="B273" s="155" t="s">
        <v>225</v>
      </c>
      <c r="C273" s="113">
        <v>150</v>
      </c>
      <c r="D273" s="115">
        <v>44609</v>
      </c>
    </row>
    <row r="274" spans="1:4" ht="19.5" customHeight="1" x14ac:dyDescent="0.2">
      <c r="A274" s="70" t="s">
        <v>477</v>
      </c>
      <c r="B274" s="155" t="s">
        <v>478</v>
      </c>
      <c r="C274" s="113">
        <v>150</v>
      </c>
      <c r="D274" s="115">
        <v>44617</v>
      </c>
    </row>
    <row r="275" spans="1:4" ht="19.5" customHeight="1" x14ac:dyDescent="0.2">
      <c r="A275" s="70" t="s">
        <v>479</v>
      </c>
      <c r="B275" s="155" t="s">
        <v>480</v>
      </c>
      <c r="C275" s="113">
        <v>148.97999999999999</v>
      </c>
      <c r="D275" s="115">
        <v>44599</v>
      </c>
    </row>
    <row r="276" spans="1:4" ht="19.5" customHeight="1" x14ac:dyDescent="0.2">
      <c r="A276" s="70" t="s">
        <v>481</v>
      </c>
      <c r="B276" s="155" t="s">
        <v>482</v>
      </c>
      <c r="C276" s="113">
        <v>142</v>
      </c>
      <c r="D276" s="115">
        <v>44601</v>
      </c>
    </row>
    <row r="277" spans="1:4" ht="19.5" customHeight="1" x14ac:dyDescent="0.2">
      <c r="A277" s="70" t="s">
        <v>201</v>
      </c>
      <c r="B277" s="155" t="s">
        <v>202</v>
      </c>
      <c r="C277" s="113">
        <v>125</v>
      </c>
      <c r="D277" s="115">
        <v>44608</v>
      </c>
    </row>
    <row r="278" spans="1:4" ht="19.5" customHeight="1" x14ac:dyDescent="0.2">
      <c r="A278" s="70" t="s">
        <v>483</v>
      </c>
      <c r="B278" s="155" t="s">
        <v>484</v>
      </c>
      <c r="C278" s="113">
        <v>119.32</v>
      </c>
      <c r="D278" s="115">
        <v>44617</v>
      </c>
    </row>
    <row r="279" spans="1:4" ht="19.5" customHeight="1" x14ac:dyDescent="0.2">
      <c r="A279" s="70" t="s">
        <v>220</v>
      </c>
      <c r="B279" s="155" t="s">
        <v>395</v>
      </c>
      <c r="C279" s="113">
        <v>118.31</v>
      </c>
      <c r="D279" s="115">
        <v>44608</v>
      </c>
    </row>
    <row r="280" spans="1:4" ht="19.5" customHeight="1" x14ac:dyDescent="0.2">
      <c r="A280" s="70" t="s">
        <v>234</v>
      </c>
      <c r="B280" s="155" t="s">
        <v>103</v>
      </c>
      <c r="C280" s="113">
        <v>108.68</v>
      </c>
      <c r="D280" s="115">
        <v>44594</v>
      </c>
    </row>
    <row r="281" spans="1:4" ht="19.5" customHeight="1" x14ac:dyDescent="0.2">
      <c r="A281" s="70" t="s">
        <v>485</v>
      </c>
      <c r="B281" s="155" t="s">
        <v>486</v>
      </c>
      <c r="C281" s="113">
        <v>108.12</v>
      </c>
      <c r="D281" s="115">
        <v>44599</v>
      </c>
    </row>
    <row r="282" spans="1:4" ht="19.5" customHeight="1" x14ac:dyDescent="0.2">
      <c r="A282" s="70" t="s">
        <v>205</v>
      </c>
      <c r="B282" s="155" t="s">
        <v>351</v>
      </c>
      <c r="C282" s="113">
        <v>100.56</v>
      </c>
      <c r="D282" s="115">
        <v>44615</v>
      </c>
    </row>
    <row r="283" spans="1:4" ht="19.5" customHeight="1" x14ac:dyDescent="0.2">
      <c r="A283" s="70" t="s">
        <v>386</v>
      </c>
      <c r="B283" s="155" t="s">
        <v>487</v>
      </c>
      <c r="C283" s="113">
        <v>100</v>
      </c>
      <c r="D283" s="115">
        <v>44608</v>
      </c>
    </row>
    <row r="284" spans="1:4" ht="19.5" customHeight="1" x14ac:dyDescent="0.2">
      <c r="A284" s="70" t="s">
        <v>488</v>
      </c>
      <c r="B284" s="155" t="s">
        <v>489</v>
      </c>
      <c r="C284" s="113">
        <v>100</v>
      </c>
      <c r="D284" s="115">
        <v>44608</v>
      </c>
    </row>
    <row r="285" spans="1:4" ht="19.5" customHeight="1" x14ac:dyDescent="0.2">
      <c r="A285" s="70" t="s">
        <v>490</v>
      </c>
      <c r="B285" s="155" t="s">
        <v>105</v>
      </c>
      <c r="C285" s="113">
        <v>100</v>
      </c>
      <c r="D285" s="115">
        <v>44617</v>
      </c>
    </row>
    <row r="286" spans="1:4" ht="19.5" customHeight="1" x14ac:dyDescent="0.2">
      <c r="A286" s="70" t="s">
        <v>159</v>
      </c>
      <c r="B286" s="155" t="s">
        <v>118</v>
      </c>
      <c r="C286" s="113">
        <v>99.99</v>
      </c>
      <c r="D286" s="115">
        <v>44594</v>
      </c>
    </row>
    <row r="287" spans="1:4" ht="19.5" customHeight="1" x14ac:dyDescent="0.2">
      <c r="A287" s="70" t="s">
        <v>491</v>
      </c>
      <c r="B287" s="155" t="s">
        <v>137</v>
      </c>
      <c r="C287" s="113">
        <v>96.14</v>
      </c>
      <c r="D287" s="115">
        <v>44608</v>
      </c>
    </row>
    <row r="288" spans="1:4" ht="19.5" customHeight="1" x14ac:dyDescent="0.2">
      <c r="A288" s="70" t="s">
        <v>135</v>
      </c>
      <c r="B288" s="155" t="s">
        <v>102</v>
      </c>
      <c r="C288" s="113">
        <v>95.79</v>
      </c>
      <c r="D288" s="115">
        <v>44599</v>
      </c>
    </row>
    <row r="289" spans="1:4" ht="19.5" customHeight="1" x14ac:dyDescent="0.2">
      <c r="A289" s="70" t="s">
        <v>326</v>
      </c>
      <c r="B289" s="155" t="s">
        <v>127</v>
      </c>
      <c r="C289" s="113">
        <v>94.5</v>
      </c>
      <c r="D289" s="115">
        <v>44615</v>
      </c>
    </row>
    <row r="290" spans="1:4" ht="19.5" customHeight="1" x14ac:dyDescent="0.2">
      <c r="A290" s="70" t="s">
        <v>209</v>
      </c>
      <c r="B290" s="155" t="s">
        <v>111</v>
      </c>
      <c r="C290" s="113">
        <v>89.55</v>
      </c>
      <c r="D290" s="115">
        <v>44617</v>
      </c>
    </row>
    <row r="291" spans="1:4" ht="19.5" customHeight="1" x14ac:dyDescent="0.2">
      <c r="A291" s="70" t="s">
        <v>181</v>
      </c>
      <c r="B291" s="155" t="s">
        <v>124</v>
      </c>
      <c r="C291" s="113">
        <v>86.96</v>
      </c>
      <c r="D291" s="115">
        <v>44615</v>
      </c>
    </row>
    <row r="292" spans="1:4" ht="19.5" customHeight="1" x14ac:dyDescent="0.2">
      <c r="A292" s="70" t="s">
        <v>165</v>
      </c>
      <c r="B292" s="155" t="s">
        <v>103</v>
      </c>
      <c r="C292" s="113">
        <v>75</v>
      </c>
      <c r="D292" s="115">
        <v>44599</v>
      </c>
    </row>
    <row r="293" spans="1:4" ht="19.5" customHeight="1" x14ac:dyDescent="0.2">
      <c r="A293" s="70" t="s">
        <v>455</v>
      </c>
      <c r="B293" s="155" t="s">
        <v>120</v>
      </c>
      <c r="C293" s="113">
        <v>74.86</v>
      </c>
      <c r="D293" s="115">
        <v>44599</v>
      </c>
    </row>
    <row r="294" spans="1:4" ht="19.5" customHeight="1" x14ac:dyDescent="0.2">
      <c r="A294" s="70" t="s">
        <v>492</v>
      </c>
      <c r="B294" s="155" t="s">
        <v>393</v>
      </c>
      <c r="C294" s="113">
        <v>70</v>
      </c>
      <c r="D294" s="115">
        <v>44617</v>
      </c>
    </row>
    <row r="295" spans="1:4" ht="19.5" customHeight="1" x14ac:dyDescent="0.2">
      <c r="A295" s="70" t="s">
        <v>400</v>
      </c>
      <c r="B295" s="155" t="s">
        <v>104</v>
      </c>
      <c r="C295" s="113">
        <v>62.45</v>
      </c>
      <c r="D295" s="115">
        <v>44594</v>
      </c>
    </row>
    <row r="296" spans="1:4" ht="19.5" customHeight="1" x14ac:dyDescent="0.2">
      <c r="A296" s="70" t="s">
        <v>134</v>
      </c>
      <c r="B296" s="155" t="s">
        <v>104</v>
      </c>
      <c r="C296" s="113">
        <v>60.62</v>
      </c>
      <c r="D296" s="115">
        <v>44615</v>
      </c>
    </row>
    <row r="297" spans="1:4" ht="19.5" customHeight="1" x14ac:dyDescent="0.2">
      <c r="A297" s="70" t="s">
        <v>234</v>
      </c>
      <c r="B297" s="155" t="s">
        <v>103</v>
      </c>
      <c r="C297" s="113">
        <v>56.86</v>
      </c>
      <c r="D297" s="115">
        <v>44599</v>
      </c>
    </row>
    <row r="298" spans="1:4" ht="19.5" customHeight="1" x14ac:dyDescent="0.2">
      <c r="A298" s="70" t="s">
        <v>122</v>
      </c>
      <c r="B298" s="155" t="s">
        <v>136</v>
      </c>
      <c r="C298" s="113">
        <v>55.7</v>
      </c>
      <c r="D298" s="115">
        <v>44599</v>
      </c>
    </row>
    <row r="299" spans="1:4" ht="19.5" customHeight="1" x14ac:dyDescent="0.2">
      <c r="A299" s="70" t="s">
        <v>199</v>
      </c>
      <c r="B299" s="155" t="s">
        <v>482</v>
      </c>
      <c r="C299" s="113">
        <v>52.5</v>
      </c>
      <c r="D299" s="115">
        <v>44617</v>
      </c>
    </row>
    <row r="300" spans="1:4" ht="19.5" customHeight="1" x14ac:dyDescent="0.2">
      <c r="A300" s="70" t="s">
        <v>134</v>
      </c>
      <c r="B300" s="155" t="s">
        <v>104</v>
      </c>
      <c r="C300" s="113">
        <v>51.52</v>
      </c>
      <c r="D300" s="115">
        <v>44608</v>
      </c>
    </row>
    <row r="301" spans="1:4" ht="19.5" customHeight="1" x14ac:dyDescent="0.2">
      <c r="A301" s="70" t="s">
        <v>493</v>
      </c>
      <c r="B301" s="155" t="s">
        <v>130</v>
      </c>
      <c r="C301" s="113">
        <v>50.7</v>
      </c>
      <c r="D301" s="115">
        <v>44608</v>
      </c>
    </row>
    <row r="302" spans="1:4" ht="19.5" customHeight="1" x14ac:dyDescent="0.2">
      <c r="A302" s="70" t="s">
        <v>386</v>
      </c>
      <c r="B302" s="155" t="s">
        <v>487</v>
      </c>
      <c r="C302" s="113">
        <v>50</v>
      </c>
      <c r="D302" s="115">
        <v>44615</v>
      </c>
    </row>
    <row r="303" spans="1:4" ht="19.5" customHeight="1" x14ac:dyDescent="0.2">
      <c r="A303" s="70" t="s">
        <v>494</v>
      </c>
      <c r="B303" s="155" t="s">
        <v>103</v>
      </c>
      <c r="C303" s="113">
        <v>49</v>
      </c>
      <c r="D303" s="115">
        <v>44615</v>
      </c>
    </row>
    <row r="304" spans="1:4" ht="19.5" customHeight="1" x14ac:dyDescent="0.2">
      <c r="A304" s="70" t="s">
        <v>134</v>
      </c>
      <c r="B304" s="155" t="s">
        <v>104</v>
      </c>
      <c r="C304" s="113">
        <v>46.28</v>
      </c>
      <c r="D304" s="115">
        <v>44594</v>
      </c>
    </row>
    <row r="305" spans="1:4" ht="19.5" customHeight="1" x14ac:dyDescent="0.2">
      <c r="A305" s="70" t="s">
        <v>495</v>
      </c>
      <c r="B305" s="155" t="s">
        <v>118</v>
      </c>
      <c r="C305" s="113">
        <v>40.51</v>
      </c>
      <c r="D305" s="115">
        <v>44615</v>
      </c>
    </row>
    <row r="306" spans="1:4" ht="19.5" customHeight="1" x14ac:dyDescent="0.2">
      <c r="A306" s="70" t="s">
        <v>113</v>
      </c>
      <c r="B306" s="155" t="s">
        <v>114</v>
      </c>
      <c r="C306" s="113">
        <v>37.36</v>
      </c>
      <c r="D306" s="115">
        <v>44615</v>
      </c>
    </row>
    <row r="307" spans="1:4" ht="19.5" customHeight="1" x14ac:dyDescent="0.2">
      <c r="A307" s="70" t="s">
        <v>113</v>
      </c>
      <c r="B307" s="155" t="s">
        <v>114</v>
      </c>
      <c r="C307" s="113">
        <v>37.32</v>
      </c>
      <c r="D307" s="115">
        <v>44599</v>
      </c>
    </row>
    <row r="308" spans="1:4" ht="19.5" customHeight="1" x14ac:dyDescent="0.2">
      <c r="A308" s="70" t="s">
        <v>481</v>
      </c>
      <c r="B308" s="155" t="s">
        <v>124</v>
      </c>
      <c r="C308" s="113">
        <v>36</v>
      </c>
      <c r="D308" s="115">
        <v>44610</v>
      </c>
    </row>
    <row r="309" spans="1:4" ht="19.5" customHeight="1" x14ac:dyDescent="0.2">
      <c r="A309" s="70" t="s">
        <v>142</v>
      </c>
      <c r="B309" s="155" t="s">
        <v>127</v>
      </c>
      <c r="C309" s="113">
        <v>35.96</v>
      </c>
      <c r="D309" s="115">
        <v>44601</v>
      </c>
    </row>
    <row r="310" spans="1:4" ht="19.5" customHeight="1" x14ac:dyDescent="0.2">
      <c r="A310" s="70" t="s">
        <v>116</v>
      </c>
      <c r="B310" s="155" t="s">
        <v>482</v>
      </c>
      <c r="C310" s="113">
        <v>35</v>
      </c>
      <c r="D310" s="115">
        <v>44615</v>
      </c>
    </row>
    <row r="311" spans="1:4" ht="19.5" customHeight="1" x14ac:dyDescent="0.2">
      <c r="A311" s="70" t="s">
        <v>455</v>
      </c>
      <c r="B311" s="155" t="s">
        <v>137</v>
      </c>
      <c r="C311" s="113">
        <v>34.83</v>
      </c>
      <c r="D311" s="115">
        <v>44608</v>
      </c>
    </row>
    <row r="312" spans="1:4" ht="19.5" customHeight="1" x14ac:dyDescent="0.2">
      <c r="A312" s="70" t="s">
        <v>496</v>
      </c>
      <c r="B312" s="155" t="s">
        <v>497</v>
      </c>
      <c r="C312" s="113">
        <v>34</v>
      </c>
      <c r="D312" s="115">
        <v>44608</v>
      </c>
    </row>
    <row r="313" spans="1:4" ht="19.5" customHeight="1" x14ac:dyDescent="0.2">
      <c r="A313" s="70" t="s">
        <v>134</v>
      </c>
      <c r="B313" s="155" t="s">
        <v>104</v>
      </c>
      <c r="C313" s="113">
        <v>33.44</v>
      </c>
      <c r="D313" s="115">
        <v>44599</v>
      </c>
    </row>
    <row r="314" spans="1:4" ht="19.5" customHeight="1" x14ac:dyDescent="0.2">
      <c r="A314" s="70" t="s">
        <v>456</v>
      </c>
      <c r="B314" s="155" t="s">
        <v>137</v>
      </c>
      <c r="C314" s="113">
        <v>33</v>
      </c>
      <c r="D314" s="115">
        <v>44608</v>
      </c>
    </row>
    <row r="315" spans="1:4" ht="19.5" customHeight="1" x14ac:dyDescent="0.2">
      <c r="A315" s="70" t="s">
        <v>236</v>
      </c>
      <c r="B315" s="155" t="s">
        <v>115</v>
      </c>
      <c r="C315" s="113">
        <v>29.3</v>
      </c>
      <c r="D315" s="115">
        <v>44608</v>
      </c>
    </row>
    <row r="316" spans="1:4" ht="19.5" customHeight="1" x14ac:dyDescent="0.2">
      <c r="A316" s="70" t="s">
        <v>238</v>
      </c>
      <c r="B316" s="155" t="s">
        <v>102</v>
      </c>
      <c r="C316" s="113">
        <v>26.92</v>
      </c>
      <c r="D316" s="115">
        <v>44615</v>
      </c>
    </row>
    <row r="317" spans="1:4" ht="19.5" customHeight="1" x14ac:dyDescent="0.2">
      <c r="A317" s="70" t="s">
        <v>221</v>
      </c>
      <c r="B317" s="155" t="s">
        <v>137</v>
      </c>
      <c r="C317" s="113">
        <v>25.02</v>
      </c>
      <c r="D317" s="115">
        <v>44608</v>
      </c>
    </row>
    <row r="318" spans="1:4" ht="19.5" customHeight="1" x14ac:dyDescent="0.2">
      <c r="A318" s="70" t="s">
        <v>222</v>
      </c>
      <c r="B318" s="155" t="s">
        <v>423</v>
      </c>
      <c r="C318" s="113">
        <v>21.56</v>
      </c>
      <c r="D318" s="115">
        <v>44615</v>
      </c>
    </row>
    <row r="319" spans="1:4" ht="19.5" customHeight="1" x14ac:dyDescent="0.2">
      <c r="A319" s="70" t="s">
        <v>169</v>
      </c>
      <c r="B319" s="155" t="s">
        <v>170</v>
      </c>
      <c r="C319" s="113">
        <v>21</v>
      </c>
      <c r="D319" s="115">
        <v>44608</v>
      </c>
    </row>
    <row r="320" spans="1:4" ht="19.5" customHeight="1" x14ac:dyDescent="0.2">
      <c r="A320" s="70" t="s">
        <v>96</v>
      </c>
      <c r="B320" s="155" t="s">
        <v>498</v>
      </c>
      <c r="C320" s="113">
        <v>12.5</v>
      </c>
      <c r="D320" s="115">
        <v>44608</v>
      </c>
    </row>
    <row r="321" spans="1:4" ht="19.5" customHeight="1" x14ac:dyDescent="0.2">
      <c r="A321" s="70" t="s">
        <v>493</v>
      </c>
      <c r="B321" s="155" t="s">
        <v>499</v>
      </c>
      <c r="C321" s="113">
        <v>12.5</v>
      </c>
      <c r="D321" s="115">
        <v>44615</v>
      </c>
    </row>
    <row r="322" spans="1:4" ht="19.5" customHeight="1" x14ac:dyDescent="0.2">
      <c r="A322" s="70" t="s">
        <v>138</v>
      </c>
      <c r="B322" s="155" t="s">
        <v>105</v>
      </c>
      <c r="C322" s="113">
        <v>10.5</v>
      </c>
      <c r="D322" s="115">
        <v>44608</v>
      </c>
    </row>
    <row r="323" spans="1:4" ht="19.5" customHeight="1" x14ac:dyDescent="0.2">
      <c r="A323" s="159"/>
      <c r="B323" s="155"/>
      <c r="C323" s="161"/>
      <c r="D323" s="160"/>
    </row>
    <row r="324" spans="1:4" ht="19.5" customHeight="1" thickBot="1" x14ac:dyDescent="0.25">
      <c r="A324" s="159"/>
      <c r="B324" s="155"/>
      <c r="C324" s="162"/>
      <c r="D324" s="163"/>
    </row>
    <row r="325" spans="1:4" ht="19.5" customHeight="1" thickTop="1" thickBot="1" x14ac:dyDescent="0.25">
      <c r="A325" s="164"/>
      <c r="B325" s="165"/>
      <c r="C325" s="166"/>
      <c r="D325" s="167"/>
    </row>
  </sheetData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2022-03-30T14:47:44Z</dcterms:modified>
</cp:coreProperties>
</file>