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codeName="ThisWorkbook"/>
  <mc:AlternateContent xmlns:mc="http://schemas.openxmlformats.org/markup-compatibility/2006">
    <mc:Choice Requires="x15">
      <x15ac:absPath xmlns:x15ac="http://schemas.microsoft.com/office/spreadsheetml/2010/11/ac" url="M:\Board\SharePoint\2022\04 26 2022 Board Meeting Documents\"/>
    </mc:Choice>
  </mc:AlternateContent>
  <xr:revisionPtr revIDLastSave="0" documentId="13_ncr:1_{021D2282-057F-431C-998D-D5E2A2E5F8A0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Expenditures!$A$1:$F$220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B23" i="9" l="1"/>
  <c r="D54" i="15" l="1"/>
  <c r="D12" i="9" l="1"/>
  <c r="F12" i="15"/>
  <c r="D30" i="15" l="1"/>
  <c r="D20" i="16" l="1"/>
  <c r="D18" i="16"/>
  <c r="D9" i="16"/>
  <c r="J19" i="16"/>
  <c r="J20" i="16"/>
  <c r="J21" i="16"/>
  <c r="J22" i="16"/>
  <c r="J18" i="16"/>
  <c r="J10" i="16"/>
  <c r="J11" i="16"/>
  <c r="J12" i="16"/>
  <c r="J13" i="16"/>
  <c r="J14" i="16"/>
  <c r="J9" i="16"/>
  <c r="I15" i="16"/>
  <c r="I24" i="16" l="1"/>
  <c r="C12" i="9" l="1"/>
  <c r="K23" i="16" l="1"/>
  <c r="M23" i="16"/>
  <c r="O19" i="16"/>
  <c r="O20" i="16"/>
  <c r="O21" i="16"/>
  <c r="O22" i="16"/>
  <c r="O18" i="16"/>
  <c r="O16" i="16"/>
  <c r="O10" i="16"/>
  <c r="O11" i="16"/>
  <c r="O12" i="16"/>
  <c r="O13" i="16"/>
  <c r="O14" i="16"/>
  <c r="O9" i="16"/>
  <c r="N15" i="16"/>
  <c r="N24" i="16" s="1"/>
  <c r="G15" i="16" l="1"/>
  <c r="F15" i="16"/>
  <c r="G28" i="15" l="1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J15" i="16" l="1"/>
  <c r="D23" i="16" l="1"/>
  <c r="B23" i="16"/>
  <c r="E14" i="16" l="1"/>
  <c r="E13" i="16"/>
  <c r="E12" i="16"/>
  <c r="E11" i="16"/>
  <c r="E10" i="16"/>
  <c r="E9" i="16"/>
  <c r="K15" i="16" l="1"/>
  <c r="F23" i="16"/>
  <c r="H23" i="16"/>
  <c r="C15" i="16"/>
  <c r="C24" i="16" s="1"/>
  <c r="D15" i="16"/>
  <c r="D24" i="16" s="1"/>
  <c r="B15" i="16"/>
  <c r="B24" i="16" s="1"/>
  <c r="E23" i="16" l="1"/>
  <c r="J23" i="16"/>
  <c r="E15" i="16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E38" i="15" l="1"/>
  <c r="B40" i="9"/>
  <c r="M24" i="16"/>
  <c r="F24" i="16"/>
  <c r="H24" i="16"/>
  <c r="B54" i="15"/>
  <c r="C38" i="15"/>
  <c r="C54" i="15" s="1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O23" i="16" l="1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<sst xmlns="http://schemas.openxmlformats.org/spreadsheetml/2006/main" count="1082" uniqueCount="701">
  <si>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</si>
  <si>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</si>
  <si>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</si>
  <si>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</si>
  <si>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</si>
  <si>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</si>
  <si>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</si>
  <si>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</si>
  <si>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</si>
  <si>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</si>
  <si>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</si>
  <si>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</si>
  <si>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</si>
  <si>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</si>
  <si>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</si>
  <si>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</si>
  <si>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</si>
  <si>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</si>
  <si>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</si>
  <si>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</si>
  <si>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</si>
  <si>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</si>
  <si>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</si>
  <si>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</si>
  <si>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</si>
  <si>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</si>
  <si>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</si>
  <si>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</si>
  <si>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</si>
  <si>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</si>
  <si>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</si>
  <si>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</si>
  <si>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</si>
  <si>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</si>
  <si>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</si>
  <si>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</si>
  <si>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</si>
  <si>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</si>
  <si>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</si>
  <si>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</si>
  <si>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</si>
  <si>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</si>
  <si>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</si>
  <si>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</si>
  <si>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</si>
  <si>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</si>
  <si>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</si>
  <si>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</si>
  <si>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</si>
  <si>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</si>
  <si>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</si>
  <si>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</si>
  <si>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</si>
  <si>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</si>
  <si>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</si>
  <si>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</si>
  <si>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</si>
  <si>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</si>
  <si>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</si>
  <si>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</si>
  <si>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</si>
  <si>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</si>
  <si>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</si>
  <si>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</si>
  <si>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</si>
  <si>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</si>
  <si>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</si>
  <si>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</si>
  <si>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</si>
  <si>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</si>
  <si>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</si>
  <si>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</si>
  <si>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</si>
  <si>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</si>
  <si>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</si>
  <si>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</si>
  <si>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</si>
  <si>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</si>
  <si>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</si>
  <si>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</si>
  <si>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</si>
  <si>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</si>
  <si>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</si>
  <si>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</si>
  <si>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</si>
  <si>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</si>
  <si>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</si>
  <si>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</si>
  <si>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</si>
  <si>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</si>
  <si>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</si>
  <si>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</si>
  <si>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</si>
  <si>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Reliant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</si>
  <si>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</si>
  <si>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</si>
  <si>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</si>
  <si>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</si>
  <si>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</si>
  <si>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</si>
  <si>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</si>
  <si>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</si>
  <si>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</si>
  <si>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</si>
  <si>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</si>
  <si>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</si>
  <si>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</si>
  <si>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</si>
  <si>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</si>
  <si>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</si>
  <si>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</si>
  <si>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</si>
  <si>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</si>
  <si>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</si>
  <si>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</si>
  <si>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</si>
  <si>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</si>
  <si>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</si>
  <si>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Bar None Country Store</t>
  </si>
  <si>
    <t>AT&amp;T Mobility</t>
  </si>
  <si>
    <t>Fuelman</t>
  </si>
  <si>
    <t>Security-Supplies</t>
  </si>
  <si>
    <t>Cosmetology-Supplies</t>
  </si>
  <si>
    <t>Gale/Cengage Learning</t>
  </si>
  <si>
    <t>Library-Books</t>
  </si>
  <si>
    <t>Keith's Ace Hardware</t>
  </si>
  <si>
    <t>American DataBank LLC</t>
  </si>
  <si>
    <t>Physical Plant-Auto Maintenance</t>
  </si>
  <si>
    <t>Ridgewood Country Club</t>
  </si>
  <si>
    <t>Green Life Interiors</t>
  </si>
  <si>
    <t>Athletics-Supplies</t>
  </si>
  <si>
    <t>Star Supply Inc</t>
  </si>
  <si>
    <t>Child Development-Telephone</t>
  </si>
  <si>
    <t>Vet Tech-Supplies</t>
  </si>
  <si>
    <t>Procurement Card- Departmental Charges</t>
  </si>
  <si>
    <t>HCS Inc</t>
  </si>
  <si>
    <t>Texas General Land Office</t>
  </si>
  <si>
    <t>YBP Library Services</t>
  </si>
  <si>
    <t>2021/2022</t>
  </si>
  <si>
    <t>Waco Tribune Herald</t>
  </si>
  <si>
    <t>P&amp;E Mechanical Contractors LLC</t>
  </si>
  <si>
    <t>Carolina Biological Supply Com</t>
  </si>
  <si>
    <t>Biology-Supplies</t>
  </si>
  <si>
    <t xml:space="preserve">  Food Services</t>
  </si>
  <si>
    <t>CDW Government, Inc</t>
  </si>
  <si>
    <t>Global Financial Aid Services</t>
  </si>
  <si>
    <t>Texas Golf Karts</t>
  </si>
  <si>
    <t xml:space="preserve">   Texas Range</t>
  </si>
  <si>
    <t>Esquire of Texas</t>
  </si>
  <si>
    <t>Lighthouse Streaming</t>
  </si>
  <si>
    <t>Amazon Capital Services</t>
  </si>
  <si>
    <t>Alsco Inc</t>
  </si>
  <si>
    <t>Baseball-Supplies</t>
  </si>
  <si>
    <t>President's Office-Sponsorship</t>
  </si>
  <si>
    <t>Marianna,Inc.</t>
  </si>
  <si>
    <t>Student Support Services-Telephone</t>
  </si>
  <si>
    <t>U.S. Foods Inc</t>
  </si>
  <si>
    <t xml:space="preserve">   Receivables</t>
  </si>
  <si>
    <t>Rabroker AC and Plumbing</t>
  </si>
  <si>
    <t>CSC Module E-Renovations</t>
  </si>
  <si>
    <t>RBDR, PLLC-Architects</t>
  </si>
  <si>
    <t>Barsh Company</t>
  </si>
  <si>
    <t>BSN Sports, LLC</t>
  </si>
  <si>
    <t>EMA Engineering &amp; Consulting</t>
  </si>
  <si>
    <t>Elsevier, Inc.</t>
  </si>
  <si>
    <t>Nursing-Exit Exams</t>
  </si>
  <si>
    <t>Joe W Fly Co., Inc</t>
  </si>
  <si>
    <t>ATMOS ENERGY</t>
  </si>
  <si>
    <t>Integ</t>
  </si>
  <si>
    <t>Fire Academy-Supplies</t>
  </si>
  <si>
    <t>Library-Periodicals</t>
  </si>
  <si>
    <t>Worth Hydrochem of Central Tex</t>
  </si>
  <si>
    <t>IDEXX Distribution, Inc</t>
  </si>
  <si>
    <t>John Scammell</t>
  </si>
  <si>
    <t>Baylor University</t>
  </si>
  <si>
    <t>H.B. Blake Company, Inc.</t>
  </si>
  <si>
    <t>Health Professions-Immunization Tracking</t>
  </si>
  <si>
    <t>Sound</t>
  </si>
  <si>
    <t>City of Waco</t>
  </si>
  <si>
    <t>Open Text Inc</t>
  </si>
  <si>
    <t>ISS-Texting Service</t>
  </si>
  <si>
    <t>Nestle USA, Inc.</t>
  </si>
  <si>
    <t>Dupuy Oxygen &amp; Supply Co.</t>
  </si>
  <si>
    <t>Medline Industries, Inc</t>
  </si>
  <si>
    <t>Lexis-Nexis</t>
  </si>
  <si>
    <t>Athletics-Official</t>
  </si>
  <si>
    <t>Caleb M. Overstreet</t>
  </si>
  <si>
    <t>Lochridge-Priest, Inc.</t>
  </si>
  <si>
    <t>Total Office Solutions</t>
  </si>
  <si>
    <t>Smoot-Anderson Company, Inc.</t>
  </si>
  <si>
    <t>Batteries Plus Bulbs</t>
  </si>
  <si>
    <t>Airgas USA, LLC</t>
  </si>
  <si>
    <t>February</t>
  </si>
  <si>
    <t>Pledged Tuition, Interest &amp; Aux</t>
  </si>
  <si>
    <t>Pledged Tuition: Scholarship</t>
  </si>
  <si>
    <t>CIF</t>
  </si>
  <si>
    <t>Athletics-Student Housing Rent</t>
  </si>
  <si>
    <t>Complete Supply Inc</t>
  </si>
  <si>
    <t>CSC Module F-AHU Replacements</t>
  </si>
  <si>
    <t>LTC-3rd Floor Renovation</t>
  </si>
  <si>
    <t>ATT Mobility</t>
  </si>
  <si>
    <t>MP2 Energy Texas LLC</t>
  </si>
  <si>
    <t>Music-Other Expenses</t>
  </si>
  <si>
    <t>Admissions-Supplies</t>
  </si>
  <si>
    <t>Nursing-Supplies</t>
  </si>
  <si>
    <t>Conference Center-Supplies</t>
  </si>
  <si>
    <t>Universal Companies, Inc</t>
  </si>
  <si>
    <t>Johnson Roofing, Inc.</t>
  </si>
  <si>
    <t>Cengage Learning</t>
  </si>
  <si>
    <t>Salem Press</t>
  </si>
  <si>
    <t>Coca-Cola Southwest Beverages</t>
  </si>
  <si>
    <t>ISS-Technical Maintenance Supplies</t>
  </si>
  <si>
    <t>EMT-Supplies</t>
  </si>
  <si>
    <t>NAFECO</t>
  </si>
  <si>
    <t>Kerr Waste Services LLC</t>
  </si>
  <si>
    <t>Certified Horsemanship Assoc</t>
  </si>
  <si>
    <t>Ludwig Saw &amp; Tool</t>
  </si>
  <si>
    <t>Baylor Lariat Advertising</t>
  </si>
  <si>
    <t>Virkim</t>
  </si>
  <si>
    <t>Agri-Wood Products, Inc</t>
  </si>
  <si>
    <t>Theatre-Spring Production #1</t>
  </si>
  <si>
    <t>Auto-Chlor System</t>
  </si>
  <si>
    <t>Vet Tech-Software Subscription</t>
  </si>
  <si>
    <t>O'Reilly Automotive, Inc</t>
  </si>
  <si>
    <t>Scott Johnston</t>
  </si>
  <si>
    <t>Door Control Services, Inc</t>
  </si>
  <si>
    <t>Apple Computer, Inc</t>
  </si>
  <si>
    <t>Financial Services-Advertising</t>
  </si>
  <si>
    <t>Quadmed Inc</t>
  </si>
  <si>
    <t>Food Services-Catering</t>
  </si>
  <si>
    <t>Thomson Reuters-West</t>
  </si>
  <si>
    <t>Paralegal-Online Access</t>
  </si>
  <si>
    <t>China Spring Country Store</t>
  </si>
  <si>
    <t>Midwest Veterinary Supply</t>
  </si>
  <si>
    <t>Kenny Gardner</t>
  </si>
  <si>
    <t>Firmin Business Forms, Inc.</t>
  </si>
  <si>
    <t>Marc A. Levesque</t>
  </si>
  <si>
    <t>FedEx</t>
  </si>
  <si>
    <t>Mail Services-Department Charges</t>
  </si>
  <si>
    <t>Technical Laboratory Systems</t>
  </si>
  <si>
    <t>Dreamfly Promotions Inc</t>
  </si>
  <si>
    <t>Jason's Deli</t>
  </si>
  <si>
    <t>March</t>
  </si>
  <si>
    <t>Feb '22/Mar '22</t>
  </si>
  <si>
    <t>3/31/2022</t>
  </si>
  <si>
    <t>Seven months or 58.33%</t>
  </si>
  <si>
    <t>Thru Mar 2021</t>
  </si>
  <si>
    <t>Thru Mar 2022</t>
  </si>
  <si>
    <t>Mar '21/Mar '22</t>
  </si>
  <si>
    <t>Mar '22/Budget</t>
  </si>
  <si>
    <t>Expenditures for March 2022</t>
  </si>
  <si>
    <t>McNamara Custom Services, Inc.</t>
  </si>
  <si>
    <t>Central Plant-Renovations</t>
  </si>
  <si>
    <t>Dell, Inc</t>
  </si>
  <si>
    <t>ISS-Thunderbolt Docks (40)</t>
  </si>
  <si>
    <t>MES-Texas</t>
  </si>
  <si>
    <t>Perkins-SCBA Gear</t>
  </si>
  <si>
    <t>Financial Services-Tax Allocation</t>
  </si>
  <si>
    <t>EF College Study Tours</t>
  </si>
  <si>
    <t>Criminal Justice London Study Tour</t>
  </si>
  <si>
    <t>SHI-Government Solutions</t>
  </si>
  <si>
    <t>ISS-Microsoft 365 Subscription</t>
  </si>
  <si>
    <t>Security-ADA Shuttle</t>
  </si>
  <si>
    <t>Hannon Hill Corporation</t>
  </si>
  <si>
    <t>ISS-Cascade Cloud Subscription</t>
  </si>
  <si>
    <t>Baseball Turf &amp; Lights-Renovation</t>
  </si>
  <si>
    <t>JRJ Enterprises LLC</t>
  </si>
  <si>
    <t>Ball Fields-Improvements</t>
  </si>
  <si>
    <t>EBSCO Information Services</t>
  </si>
  <si>
    <t>Image Access Inc</t>
  </si>
  <si>
    <t>Library-Table Top Scanner</t>
  </si>
  <si>
    <t>Arc Abatement</t>
  </si>
  <si>
    <t>Renovations-Cameron House</t>
  </si>
  <si>
    <t>Siemens Industry, Inc.</t>
  </si>
  <si>
    <t>Central Utilities-Quarterly Service Agreement</t>
  </si>
  <si>
    <t>Basketball-Streaming</t>
  </si>
  <si>
    <t>Continuing Education-Spring Catalog</t>
  </si>
  <si>
    <t>Commencememt-Spring Graduation</t>
  </si>
  <si>
    <t>Avinext</t>
  </si>
  <si>
    <t>Learning Commons-Classroom Lecturns (3)</t>
  </si>
  <si>
    <t>Brazos Media Technologies, LLC</t>
  </si>
  <si>
    <t>Commencement-Audio/Video Production</t>
  </si>
  <si>
    <t>Ion Wave Technologies Inc</t>
  </si>
  <si>
    <t>Financial Services-Subscription Fees</t>
  </si>
  <si>
    <t>Sirius Computer Solutions, Inc</t>
  </si>
  <si>
    <t>ISS-Rapid Assessment Workshop</t>
  </si>
  <si>
    <t>Environmental Concerns, Inc.</t>
  </si>
  <si>
    <t>Cameron House-Asbestos Abatement</t>
  </si>
  <si>
    <t>LTC Renovation-Furniture</t>
  </si>
  <si>
    <t>Texas Workforce Commission</t>
  </si>
  <si>
    <t>Human Resources-Unemployment Compensation</t>
  </si>
  <si>
    <t>United Refrigeration, Inc.</t>
  </si>
  <si>
    <t>Summers Mill Retreat</t>
  </si>
  <si>
    <t>Great Teacher/Great College-Retreat</t>
  </si>
  <si>
    <t>ExamSoft Worldwide, Inc</t>
  </si>
  <si>
    <t>Nursing-Testing</t>
  </si>
  <si>
    <t>FlightPath Agency</t>
  </si>
  <si>
    <t>CIS-Radio Advertising</t>
  </si>
  <si>
    <t>Comevo, Inc</t>
  </si>
  <si>
    <t>Student Engagement-Software Renewal</t>
  </si>
  <si>
    <t>OVH US LLC</t>
  </si>
  <si>
    <t>ISS-Cloud Services</t>
  </si>
  <si>
    <t>Waco Transit</t>
  </si>
  <si>
    <t>Waco Carbonic Co.</t>
  </si>
  <si>
    <t>University Center-Advertising</t>
  </si>
  <si>
    <t>Elsevier B.V.</t>
  </si>
  <si>
    <t>Library-Online Access Subscription Fees</t>
  </si>
  <si>
    <t>Accounts Receivable-Supplies</t>
  </si>
  <si>
    <t>Sunbeam Foods, Inc</t>
  </si>
  <si>
    <t>United Ag &amp; Turf</t>
  </si>
  <si>
    <t>Mc3 Catering</t>
  </si>
  <si>
    <t>Great College Seminar-Catering</t>
  </si>
  <si>
    <t>Kaitlyn E. Embry</t>
  </si>
  <si>
    <t>Horse Purchase</t>
  </si>
  <si>
    <t>ISS-PowerEdge Server</t>
  </si>
  <si>
    <t>Council for Opportunity</t>
  </si>
  <si>
    <t>TRIO-Membership</t>
  </si>
  <si>
    <t>Heart of Texas Workforce Dev.</t>
  </si>
  <si>
    <t>Adult Education-Infrastructure Costs</t>
  </si>
  <si>
    <t>Summit Electric Supply Co</t>
  </si>
  <si>
    <t>Ranch-Vet Tech Lights</t>
  </si>
  <si>
    <t>Dance Team Union LLC</t>
  </si>
  <si>
    <t>Dance-2022 National Invitational</t>
  </si>
  <si>
    <t>Ideal Signs-Texas</t>
  </si>
  <si>
    <t>Ranch-Service Maintenance Agreement</t>
  </si>
  <si>
    <t>Title V-Document Camera</t>
  </si>
  <si>
    <t>American Heart Association</t>
  </si>
  <si>
    <t>Community Programs-Supplies</t>
  </si>
  <si>
    <t>Lorna Kibbey Leadership Soluti</t>
  </si>
  <si>
    <t>SBDC-Other Expenses</t>
  </si>
  <si>
    <t>IREPO-Telephone Hot Spots</t>
  </si>
  <si>
    <t>IREPO Grant-Hotspots</t>
  </si>
  <si>
    <t>Chevrolet of West</t>
  </si>
  <si>
    <t>Insurance-Collision Repairs Police Unit</t>
  </si>
  <si>
    <t>Standard Chair of Gardner</t>
  </si>
  <si>
    <t>Service Awards-Rocking Chairs</t>
  </si>
  <si>
    <t>Teachers Certification-Advertising</t>
  </si>
  <si>
    <t>Citrix Systems Inc</t>
  </si>
  <si>
    <t>ISS-Software Renewal</t>
  </si>
  <si>
    <t>Zoom Event-Chief Victorian</t>
  </si>
  <si>
    <t>Hole in the Roof Marketing</t>
  </si>
  <si>
    <t>Tiffany Ann Lynch</t>
  </si>
  <si>
    <t>Dance-Conga Costumes</t>
  </si>
  <si>
    <t>855bugs.com</t>
  </si>
  <si>
    <t>Building Maintenance-Pest Control</t>
  </si>
  <si>
    <t>Kleen-Air</t>
  </si>
  <si>
    <t>American Bottling Company</t>
  </si>
  <si>
    <t>THECB TX Grant-Advertising</t>
  </si>
  <si>
    <t>Gray Television Group, Inc.</t>
  </si>
  <si>
    <t>President's Office-Membership Dues</t>
  </si>
  <si>
    <t>Library-Online Access</t>
  </si>
  <si>
    <t>Hensel Electric Company</t>
  </si>
  <si>
    <t>DFWH Council Educ&amp;Research</t>
  </si>
  <si>
    <t>Nursing-User Fees</t>
  </si>
  <si>
    <t>Insurors of Texas</t>
  </si>
  <si>
    <t>Insurance-Equine Insurance</t>
  </si>
  <si>
    <t>Howies Athletic Tape</t>
  </si>
  <si>
    <t>Athletic Trainer-Supplies</t>
  </si>
  <si>
    <t>RDA Pro Mart</t>
  </si>
  <si>
    <t>Food Service-Supplies</t>
  </si>
  <si>
    <t>Compansol</t>
  </si>
  <si>
    <t>Student Support Services-Software Subscription</t>
  </si>
  <si>
    <t>Farmer Masonry, Inc.</t>
  </si>
  <si>
    <t>Professional Turf Products, LP</t>
  </si>
  <si>
    <t>Pryor Learning Solutions</t>
  </si>
  <si>
    <t>Professional Development-Conference Fees</t>
  </si>
  <si>
    <t>SACSCOC</t>
  </si>
  <si>
    <t>SACS-Committee Visit</t>
  </si>
  <si>
    <t>WorkZone LLC</t>
  </si>
  <si>
    <t>DMI Corporation</t>
  </si>
  <si>
    <t>McLane Group LP</t>
  </si>
  <si>
    <t>ISS-Software Support</t>
  </si>
  <si>
    <t>Rittenhouse Book Distributors,</t>
  </si>
  <si>
    <t>Library-Digital Library Subscription Fee</t>
  </si>
  <si>
    <t>Chris Codding</t>
  </si>
  <si>
    <t>Radiology Students Club-T-shirts</t>
  </si>
  <si>
    <t>Archetype Innovations LLC</t>
  </si>
  <si>
    <t>Health Professions-Subscription Fee</t>
  </si>
  <si>
    <t>Susan L. Sistruck Fine Art Gal</t>
  </si>
  <si>
    <t>CE-Consultant instruction</t>
  </si>
  <si>
    <t>TrueDialog Inc</t>
  </si>
  <si>
    <t>ISS-Call Center Fees</t>
  </si>
  <si>
    <t>Henry Schein</t>
  </si>
  <si>
    <t>TCCTA</t>
  </si>
  <si>
    <t>TCCTA-Travel</t>
  </si>
  <si>
    <t>RSVP Event Equipment Rental</t>
  </si>
  <si>
    <t>RSVP-Recognition Event</t>
  </si>
  <si>
    <t>ISS-Cable Service</t>
  </si>
  <si>
    <t>McLennan County 9-1-1</t>
  </si>
  <si>
    <t>President's Office-Graduate Student Athletics</t>
  </si>
  <si>
    <t>Graphic Garage</t>
  </si>
  <si>
    <t>RHO Kappa Pi Student Club-Supplies</t>
  </si>
  <si>
    <t>Longhorn Council</t>
  </si>
  <si>
    <t>Cen-Tex Hispanic Chamber</t>
  </si>
  <si>
    <t>America's Software Corp</t>
  </si>
  <si>
    <t>Cosmetology-Software Renewal</t>
  </si>
  <si>
    <t>Highlander Ranch-Other Expenses</t>
  </si>
  <si>
    <t>TACE</t>
  </si>
  <si>
    <t>CE-Conf Fees</t>
  </si>
  <si>
    <t>Topco America LLC</t>
  </si>
  <si>
    <t>Evertel Techologies LLC</t>
  </si>
  <si>
    <t>Security-Software Subscription</t>
  </si>
  <si>
    <t>Center for Applied Linguistics</t>
  </si>
  <si>
    <t>Adult Education-Supplies</t>
  </si>
  <si>
    <t>United Laboratories</t>
  </si>
  <si>
    <t>4IMPRINT, Inc.</t>
  </si>
  <si>
    <t>Bank of New York Mellon</t>
  </si>
  <si>
    <t>Bond Series 2021-Agent Fees</t>
  </si>
  <si>
    <t>Police Academy-Supplies</t>
  </si>
  <si>
    <t>Blinn College Golf</t>
  </si>
  <si>
    <t>Mens Golf-Tournament Entry Fee</t>
  </si>
  <si>
    <t>Business Office-Supplies</t>
  </si>
  <si>
    <t>Office Occupations-Online Subscripition</t>
  </si>
  <si>
    <t>Shaylor Smith</t>
  </si>
  <si>
    <t>Athletics-Officials</t>
  </si>
  <si>
    <t>Andrew Fulton</t>
  </si>
  <si>
    <t>Brett Koehler</t>
  </si>
  <si>
    <t>Michael E. Makowski</t>
  </si>
  <si>
    <t>Vet Tech-Online Access</t>
  </si>
  <si>
    <t>Lustre Cal</t>
  </si>
  <si>
    <t>Mail Services-Supplies</t>
  </si>
  <si>
    <t>Pearson Education</t>
  </si>
  <si>
    <t>Nursing Grant-Apple Pencils</t>
  </si>
  <si>
    <t>ISS-Call Center</t>
  </si>
  <si>
    <t>Paul Derengowski</t>
  </si>
  <si>
    <t>Rodney Chesser</t>
  </si>
  <si>
    <t>Adult Education-Telephone</t>
  </si>
  <si>
    <t>Leadership Empowerment Group</t>
  </si>
  <si>
    <t>Corp Training-Cunsultant Instruction</t>
  </si>
  <si>
    <t>Waco ISD HR Department</t>
  </si>
  <si>
    <t>Pres Office-sponsorship</t>
  </si>
  <si>
    <t>WCPAAA</t>
  </si>
  <si>
    <t>Security-Radio System</t>
  </si>
  <si>
    <t>ISS-Faxing Service</t>
  </si>
  <si>
    <t>Ned L. Davenport, III</t>
  </si>
  <si>
    <t>Nicolis Lumpp</t>
  </si>
  <si>
    <t>Firepenny</t>
  </si>
  <si>
    <t>Homestead Pianos</t>
  </si>
  <si>
    <t>Music-Piano Tuning</t>
  </si>
  <si>
    <t>Mission Waco</t>
  </si>
  <si>
    <t>Library-EBook Subscriptions</t>
  </si>
  <si>
    <t>BMTX, Inc</t>
  </si>
  <si>
    <t>Accounts Receivables-Card Services</t>
  </si>
  <si>
    <t>Axiom Advertising</t>
  </si>
  <si>
    <t>RSVP-Supplies</t>
  </si>
  <si>
    <t>FHEG-MCC Bookstore</t>
  </si>
  <si>
    <t>Bookstore-Department Charges</t>
  </si>
  <si>
    <t>Paula S. Swope</t>
  </si>
  <si>
    <t>Horse Show-Secretary</t>
  </si>
  <si>
    <t>Lingo Communications</t>
  </si>
  <si>
    <t>ISS-Telecom</t>
  </si>
  <si>
    <t>Texas Commission on</t>
  </si>
  <si>
    <t>Fire Academy-Exam Fees</t>
  </si>
  <si>
    <t>Central Utilities-Suppllies</t>
  </si>
  <si>
    <t>Vari Sales Corporation</t>
  </si>
  <si>
    <t>Financial Aid-Supplies</t>
  </si>
  <si>
    <t>Waco ISD, Dept. of Fine Arts</t>
  </si>
  <si>
    <t>Music-Other Expense</t>
  </si>
  <si>
    <t>Bullseye Glass</t>
  </si>
  <si>
    <t>Ricoh USA, Inc</t>
  </si>
  <si>
    <t>Student Support Services-Copier Lease</t>
  </si>
  <si>
    <t>Financial Services-Tent Rental</t>
  </si>
  <si>
    <t>Community Playthings</t>
  </si>
  <si>
    <t>Purvis Industries</t>
  </si>
  <si>
    <t>Pioneer Vacuum Services LLC</t>
  </si>
  <si>
    <t>Lidia V. Taylor</t>
  </si>
  <si>
    <t>Horse Show-Judge</t>
  </si>
  <si>
    <t>McKesson Medical-Surgical, Inc</t>
  </si>
  <si>
    <t>Medical Office Assistant-Supplies</t>
  </si>
  <si>
    <t>Wylie Manufacturing Co.</t>
  </si>
  <si>
    <t>Fire Acadamy-Supplies</t>
  </si>
  <si>
    <t>Northern Horizons Freelance</t>
  </si>
  <si>
    <t>Theater-Photography for Production</t>
  </si>
  <si>
    <t>Caitlin Lewis</t>
  </si>
  <si>
    <t>Upward Bound-Other Expense</t>
  </si>
  <si>
    <t>Kevin Baze</t>
  </si>
  <si>
    <t>David Wiley</t>
  </si>
  <si>
    <t>Douglas J. Williams</t>
  </si>
  <si>
    <t>James B. Geiger</t>
  </si>
  <si>
    <t>Music-Piano Repairs</t>
  </si>
  <si>
    <t>Michael Anderson</t>
  </si>
  <si>
    <t>Greg W. Rosche</t>
  </si>
  <si>
    <t>Rob Walsh</t>
  </si>
  <si>
    <t>Steven Zeig</t>
  </si>
  <si>
    <t>Melissa P. Walker</t>
  </si>
  <si>
    <t>Dance-Judge</t>
  </si>
  <si>
    <t>Chelsea Casner</t>
  </si>
  <si>
    <t>FACETS Healthcare Training LLC</t>
  </si>
  <si>
    <t>Kristen A. Hankins</t>
  </si>
  <si>
    <t>Dance-judge</t>
  </si>
  <si>
    <t>Christina E. Lenart</t>
  </si>
  <si>
    <t>Bryan O. Smith</t>
  </si>
  <si>
    <t>Volunteer Software, Inc.</t>
  </si>
  <si>
    <t>RSVP-Software Maintenance</t>
  </si>
  <si>
    <t>Ssecurity-Supplies</t>
  </si>
  <si>
    <t>Midway ISD Education Foundatio</t>
  </si>
  <si>
    <t>Pres-Sponsorship</t>
  </si>
  <si>
    <t>Robinson Education Foundation</t>
  </si>
  <si>
    <t>Pres- Sponsorship</t>
  </si>
  <si>
    <t>CE Director-Conf Fees</t>
  </si>
  <si>
    <t>Curtis Evans</t>
  </si>
  <si>
    <t>James Foster</t>
  </si>
  <si>
    <t>Kevin M. Bell</t>
  </si>
  <si>
    <t>Randell D. Dunahoo</t>
  </si>
  <si>
    <t>Charles H. Holbert, Jr.</t>
  </si>
  <si>
    <t>Foy Light</t>
  </si>
  <si>
    <t>Bruce Little</t>
  </si>
  <si>
    <t>Amber Miller</t>
  </si>
  <si>
    <t>Joseph Reinke</t>
  </si>
  <si>
    <t>J.W. Pepper &amp; Son Inc</t>
  </si>
  <si>
    <t>Lloyd Trailer Company</t>
  </si>
  <si>
    <t>North Waco Tropical Fish</t>
  </si>
  <si>
    <t>Biology-Aquarium Maintenance</t>
  </si>
  <si>
    <t>Cheralynn O'Keefe-Weeks</t>
  </si>
  <si>
    <t>M&amp;D Music Company</t>
  </si>
  <si>
    <t>Music-Instrument Repairs</t>
  </si>
  <si>
    <t>Greater Waco Chamber</t>
  </si>
  <si>
    <t>SBDC-Sponsorship</t>
  </si>
  <si>
    <t>Sheet Music Plus</t>
  </si>
  <si>
    <t>VWR International LLC</t>
  </si>
  <si>
    <t>Pinnacle Insurance Group Inc</t>
  </si>
  <si>
    <t>Insurance-Police Bonds</t>
  </si>
  <si>
    <t>Perkins-Supplies</t>
  </si>
  <si>
    <t>Cottonwood Creek Golf Course</t>
  </si>
  <si>
    <t>Athletics-Golf Classes</t>
  </si>
  <si>
    <t>Johnny Stone</t>
  </si>
  <si>
    <t>ODESSA COLLEGE</t>
  </si>
  <si>
    <t>Athletics-Region 5 Reimbursement</t>
  </si>
  <si>
    <t>Brady H. Bauer</t>
  </si>
  <si>
    <t>Shem Martin</t>
  </si>
  <si>
    <t>Jon Wolfe</t>
  </si>
  <si>
    <t>Markanthony Edwards</t>
  </si>
  <si>
    <t>Financial Aid-File Reviews</t>
  </si>
  <si>
    <t>Waco Restaurant Supply</t>
  </si>
  <si>
    <t>Terrell A. Wooden</t>
  </si>
  <si>
    <t>Interpreting Services</t>
  </si>
  <si>
    <t>UT@Austin-UIL</t>
  </si>
  <si>
    <t>Athletics-HS Playoff Games</t>
  </si>
  <si>
    <t>Derick T. Barnes</t>
  </si>
  <si>
    <t>Jay W. Ford</t>
  </si>
  <si>
    <t>Michael Hill</t>
  </si>
  <si>
    <t>Curtis McMinn</t>
  </si>
  <si>
    <t>Kaylee S. Menke</t>
  </si>
  <si>
    <t>Rob P. Schram</t>
  </si>
  <si>
    <t>James A. Tennison</t>
  </si>
  <si>
    <t>Nicholas C. Walker-Baldwin</t>
  </si>
  <si>
    <t>Scotty Hermann</t>
  </si>
  <si>
    <t>Steve Lawrence</t>
  </si>
  <si>
    <t>Nick Stock</t>
  </si>
  <si>
    <t>Bill Larance</t>
  </si>
  <si>
    <t>LaShawn Parker</t>
  </si>
  <si>
    <t>Respiratory Care-Supplies</t>
  </si>
  <si>
    <t>Master Lube</t>
  </si>
  <si>
    <t>Charter Communications</t>
  </si>
  <si>
    <t>La Marquise, Inc</t>
  </si>
  <si>
    <t>Nancy J. Pfanner</t>
  </si>
  <si>
    <t>Completion Center-Supplies</t>
  </si>
  <si>
    <t>Covetrus North America</t>
  </si>
  <si>
    <t>McMullen Service</t>
  </si>
  <si>
    <t>Athletics-Student Housing Appliance Maintenance</t>
  </si>
  <si>
    <t>Texas Dept of Public Safety</t>
  </si>
  <si>
    <t>Human Resources-Name Searches</t>
  </si>
  <si>
    <t>Tristen S. Collinsworth</t>
  </si>
  <si>
    <t>Samuel D. James</t>
  </si>
  <si>
    <t>Tori N. Stone</t>
  </si>
  <si>
    <t>Brently Bartlett</t>
  </si>
  <si>
    <t>Hillcrest Physician Services</t>
  </si>
  <si>
    <t>Athletics-Insurance</t>
  </si>
  <si>
    <t>IKI Inc</t>
  </si>
  <si>
    <t>Community Programs-Online Class</t>
  </si>
  <si>
    <t>United Parcel Service</t>
  </si>
  <si>
    <t>Cynthia Maley</t>
  </si>
  <si>
    <t>Mail Services-Department Postage</t>
  </si>
  <si>
    <t>Continuing Education-Classes</t>
  </si>
  <si>
    <t>Legal-Notary Renewal</t>
  </si>
  <si>
    <t>Phi Theta Kappa International</t>
  </si>
  <si>
    <t>Phi Theta Kappa Dues</t>
  </si>
  <si>
    <t>Human Services-Aquarium Service</t>
  </si>
  <si>
    <t>Athletics-Student Housing Trouble Call</t>
  </si>
  <si>
    <t>United States Postal Service</t>
  </si>
  <si>
    <t>Financial Servies-Postage</t>
  </si>
  <si>
    <t>Wolfe Wholesale Florist, Inc.</t>
  </si>
  <si>
    <t>Sykora Family Ford, Inc.</t>
  </si>
  <si>
    <t>Central Utilties-Supplies</t>
  </si>
  <si>
    <t>Engineering-Travel</t>
  </si>
  <si>
    <t>Mirion Technologies (GDS) Inc</t>
  </si>
  <si>
    <t>Radiology-Film Badges</t>
  </si>
  <si>
    <t>Automatic Chef</t>
  </si>
  <si>
    <t>ESEC-Supplies</t>
  </si>
  <si>
    <t>Athletics-Postage</t>
  </si>
  <si>
    <t>Theater-Postage</t>
  </si>
  <si>
    <t>Building Maintenance-Painting CSC-E</t>
  </si>
  <si>
    <t>Bookstore-Student Financial Aid</t>
  </si>
  <si>
    <t>Follett Educational Services,</t>
  </si>
  <si>
    <t>Bookstore-Financial Aid</t>
  </si>
  <si>
    <t>McLennan County Appraisal Dist</t>
  </si>
  <si>
    <t>GAtorMoto Utility Vehicles</t>
  </si>
  <si>
    <t>Central Duplicating-Postage</t>
  </si>
  <si>
    <t>NACUBO</t>
  </si>
  <si>
    <t>Hewlett Packard</t>
  </si>
  <si>
    <t>ISS-Department Printing Services</t>
  </si>
  <si>
    <t>Ashlee H. Keyes</t>
  </si>
  <si>
    <t>Dance-Travel</t>
  </si>
  <si>
    <t>Wells Fargo Vendor</t>
  </si>
  <si>
    <t>Central Utilities-Copier Leases</t>
  </si>
  <si>
    <t>Central Duplicating-Copier Leases</t>
  </si>
  <si>
    <t>McJcd-Business Office</t>
  </si>
  <si>
    <t>Athletics-Post Season Tournament</t>
  </si>
  <si>
    <t>Stephanie G. Trammell</t>
  </si>
  <si>
    <t>Dual Credit-Travel</t>
  </si>
  <si>
    <t>Vincent A. Clark</t>
  </si>
  <si>
    <t>Mens Golf-Reimburse Tournament Fee</t>
  </si>
  <si>
    <t>Tye D. Williams</t>
  </si>
  <si>
    <t>History-Instructional Travel</t>
  </si>
  <si>
    <t>Shannon K. Hill</t>
  </si>
  <si>
    <t>Biology-Travel</t>
  </si>
  <si>
    <t>Brian C. Johnson</t>
  </si>
  <si>
    <t>Economics-Instructional Travel</t>
  </si>
  <si>
    <t>Lauren M. Murphree</t>
  </si>
  <si>
    <t>Financial Aid-Travel</t>
  </si>
  <si>
    <t>Central Duplicating-Business Cards</t>
  </si>
  <si>
    <t>Robert C. Duncan</t>
  </si>
  <si>
    <t>Utilities-Travel</t>
  </si>
  <si>
    <t>Post Season Travel</t>
  </si>
  <si>
    <t>Leann Caywood</t>
  </si>
  <si>
    <t>Ranch Supplies</t>
  </si>
  <si>
    <t>Donald R. Keltner</t>
  </si>
  <si>
    <t>Central Duplicating-Copier Lease</t>
  </si>
  <si>
    <t>Deborah Gurcan</t>
  </si>
  <si>
    <t>McLennan EOC-Travel</t>
  </si>
  <si>
    <t>Karen L. McDonald</t>
  </si>
  <si>
    <t>Alt Teacher Cert-Instructional Travel</t>
  </si>
  <si>
    <t>Cosmetology- Instructional Supplies</t>
  </si>
  <si>
    <t>Fred W. Hills</t>
  </si>
  <si>
    <t>VPI-Travel</t>
  </si>
  <si>
    <t>Sharon S. Smith</t>
  </si>
  <si>
    <t>SBDC-Travel</t>
  </si>
  <si>
    <t>Pres Office-Petty Cash</t>
  </si>
  <si>
    <t>Danielle M. Ferrera</t>
  </si>
  <si>
    <t>English-Instructional Travel</t>
  </si>
  <si>
    <t>Jeremy Land</t>
  </si>
  <si>
    <t>Laura E. Wichman</t>
  </si>
  <si>
    <t>Institutional Research-Travel</t>
  </si>
  <si>
    <t>Jason N. Ehler</t>
  </si>
  <si>
    <t>Lorie S. Crowder</t>
  </si>
  <si>
    <t>Gary L. Myles</t>
  </si>
  <si>
    <t>ESEC-Travel</t>
  </si>
  <si>
    <t>Jamie L. Volaski</t>
  </si>
  <si>
    <t>Ranch Travel</t>
  </si>
  <si>
    <t>Dr. Tonya M. Trepinski-Ochoa</t>
  </si>
  <si>
    <t>Title V Travel</t>
  </si>
  <si>
    <t>Jeremy L. Lehman</t>
  </si>
  <si>
    <t>Terry G. Harris</t>
  </si>
  <si>
    <t>Building Maintenance-Travel</t>
  </si>
  <si>
    <t>Sue Allen</t>
  </si>
  <si>
    <t>Vet Tech-Travel</t>
  </si>
  <si>
    <t>Pres Scholars-Baseball Game</t>
  </si>
  <si>
    <t>ConServe</t>
  </si>
  <si>
    <t>Accounts Receivable-Collection Fees</t>
  </si>
  <si>
    <t>Deborah L. Quinn</t>
  </si>
  <si>
    <t>Rad Tech- Instructional Travel</t>
  </si>
  <si>
    <t>Jones Mitchell</t>
  </si>
  <si>
    <t>Women's Golf-Travel</t>
  </si>
  <si>
    <t>Cleveland O. Reed</t>
  </si>
  <si>
    <t>Ronnie G. Brooks</t>
  </si>
  <si>
    <t>Molly Hunt</t>
  </si>
  <si>
    <t>Jeremy S. Leatham</t>
  </si>
  <si>
    <t>Insurance-Notary REnewal</t>
  </si>
  <si>
    <t>Alexandra Shiu</t>
  </si>
  <si>
    <t>Robert C. Ammon, Jr.</t>
  </si>
  <si>
    <t>PHED-Instructional Travel</t>
  </si>
  <si>
    <t>Phoenicia R. Clay</t>
  </si>
  <si>
    <t>Student Account Receivables- Travel</t>
  </si>
  <si>
    <t>Meredith R. Brown</t>
  </si>
  <si>
    <t>Rad Tech-Instructional Travel</t>
  </si>
  <si>
    <t>Parking Reimb</t>
  </si>
  <si>
    <t>Courtney M. Bowlin</t>
  </si>
  <si>
    <t>Child Dev Ctr-Other Expense</t>
  </si>
  <si>
    <t>Tina M. Contreras</t>
  </si>
  <si>
    <t>Mrs. Yolanda M. Snow</t>
  </si>
  <si>
    <t>Karen A. Thomas</t>
  </si>
  <si>
    <t>Emily R. Stottlemyre</t>
  </si>
  <si>
    <t>Child Development-Fingerprinting</t>
  </si>
  <si>
    <t>Elizabeth R. Mitchell</t>
  </si>
  <si>
    <t>John M. Hutchens</t>
  </si>
  <si>
    <t>CE-Travel</t>
  </si>
  <si>
    <t>Laura L. Hays</t>
  </si>
  <si>
    <t>Cosmetology-Instructional Supplies</t>
  </si>
  <si>
    <t>Samantha R. Dove</t>
  </si>
  <si>
    <t>MLT-Instructional Travel</t>
  </si>
  <si>
    <t>Colin P. Porter</t>
  </si>
  <si>
    <t>Library-Travel</t>
  </si>
  <si>
    <t>Stephanie M. Maultsby</t>
  </si>
  <si>
    <t>Elizabeth Garcia</t>
  </si>
  <si>
    <t>Recruitment Supplies</t>
  </si>
  <si>
    <t>Allison L. Halbert</t>
  </si>
  <si>
    <t>Terri L. Patterson</t>
  </si>
  <si>
    <t>Elizabeth Painter</t>
  </si>
  <si>
    <t>Vocational Nursing-Other Expenses</t>
  </si>
  <si>
    <t>Marga N. Lambring-Johnson</t>
  </si>
  <si>
    <t>Dup Diploma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</si>
</sst>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0.00000000%"/>
    <numFmt numFmtId="170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16" fillId="21" borderId="2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19" fillId="0" borderId="3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21" fillId="0" borderId="4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2" fillId="23" borderId="5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" fontId="53" fillId="0" borderId="0" applyFont="0" applyFill="0" applyBorder="0" applyAlignment="0" applyProtection="0"/>
    <xf numFmtId="0" fontId="3" fillId="0" borderId="0"/>
    <xf numFmtId="0" fontId="53" fillId="23" borderId="5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9" fontId="53" fillId="0" borderId="0" applyFont="0" applyFill="0" applyBorder="0" applyAlignment="0" applyProtection="0"/>
    <xf numFmtId="0" fontId="53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19" xfId="0" applyBorder="1"/>
    <xf numFmtId="0" fontId="9" fillId="0" borderId="15" xfId="0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9" xfId="0" applyBorder="1"/>
    <xf numFmtId="0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17" fontId="0" fillId="0" borderId="0" xfId="0" applyNumberFormat="1" applyBorder="1" applyAlignment="1">
      <alignment horizontal="centerContinuous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13" xfId="0" applyNumberFormat="1" applyBorder="1"/>
    <xf numFmtId="10" fontId="0" fillId="0" borderId="13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20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3" xfId="0" applyNumberFormat="1" applyBorder="1"/>
    <xf numFmtId="0" fontId="11" fillId="0" borderId="0" xfId="0" applyFont="1"/>
    <xf numFmtId="0" fontId="0" fillId="0" borderId="24" xfId="0" applyBorder="1"/>
    <xf numFmtId="43" fontId="7" fillId="0" borderId="0" xfId="136"/>
    <xf numFmtId="9" fontId="7" fillId="0" borderId="0" xfId="216" applyBorder="1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5" xfId="0" applyNumberFormat="1" applyFont="1" applyFill="1" applyBorder="1" applyAlignment="1">
      <alignment horizontal="center"/>
    </xf>
    <xf numFmtId="0" fontId="0" fillId="0" borderId="26" xfId="0" applyBorder="1"/>
    <xf numFmtId="37" fontId="0" fillId="0" borderId="27" xfId="0" applyNumberFormat="1" applyBorder="1"/>
    <xf numFmtId="37" fontId="0" fillId="25" borderId="27" xfId="0" applyNumberFormat="1" applyFill="1" applyBorder="1"/>
    <xf numFmtId="37" fontId="0" fillId="0" borderId="25" xfId="0" applyNumberFormat="1" applyBorder="1"/>
    <xf numFmtId="10" fontId="7" fillId="0" borderId="0" xfId="216" applyNumberFormat="1" applyBorder="1"/>
    <xf numFmtId="0" fontId="11" fillId="0" borderId="31" xfId="0" applyFont="1" applyBorder="1"/>
    <xf numFmtId="4" fontId="0" fillId="0" borderId="14" xfId="0" applyNumberFormat="1" applyBorder="1"/>
    <xf numFmtId="37" fontId="0" fillId="0" borderId="33" xfId="0" applyNumberFormat="1" applyBorder="1"/>
    <xf numFmtId="37" fontId="0" fillId="25" borderId="33" xfId="0" applyNumberFormat="1" applyFill="1" applyBorder="1"/>
    <xf numFmtId="3" fontId="0" fillId="0" borderId="35" xfId="0" applyNumberFormat="1" applyBorder="1"/>
    <xf numFmtId="37" fontId="0" fillId="0" borderId="36" xfId="0" applyNumberFormat="1" applyBorder="1"/>
    <xf numFmtId="37" fontId="7" fillId="0" borderId="36" xfId="136" applyNumberFormat="1" applyBorder="1"/>
    <xf numFmtId="37" fontId="7" fillId="25" borderId="36" xfId="136" applyNumberFormat="1" applyFill="1" applyBorder="1"/>
    <xf numFmtId="0" fontId="26" fillId="0" borderId="0" xfId="0" applyFont="1"/>
    <xf numFmtId="169" fontId="0" fillId="0" borderId="0" xfId="0" applyNumberFormat="1" applyBorder="1"/>
    <xf numFmtId="37" fontId="0" fillId="0" borderId="17" xfId="0" applyNumberFormat="1" applyBorder="1"/>
    <xf numFmtId="0" fontId="0" fillId="0" borderId="31" xfId="0" applyBorder="1"/>
    <xf numFmtId="165" fontId="0" fillId="0" borderId="26" xfId="0" applyNumberFormat="1" applyBorder="1"/>
    <xf numFmtId="0" fontId="9" fillId="0" borderId="37" xfId="0" applyFont="1" applyBorder="1" applyAlignment="1">
      <alignment horizontal="center"/>
    </xf>
    <xf numFmtId="0" fontId="9" fillId="0" borderId="31" xfId="0" applyFont="1" applyBorder="1"/>
    <xf numFmtId="0" fontId="0" fillId="25" borderId="31" xfId="0" applyFill="1" applyBorder="1"/>
    <xf numFmtId="0" fontId="9" fillId="0" borderId="31" xfId="0" applyFont="1" applyBorder="1" applyAlignment="1">
      <alignment horizontal="center"/>
    </xf>
    <xf numFmtId="0" fontId="0" fillId="0" borderId="38" xfId="0" applyBorder="1"/>
    <xf numFmtId="37" fontId="7" fillId="0" borderId="27" xfId="136" applyNumberFormat="1" applyBorder="1"/>
    <xf numFmtId="0" fontId="0" fillId="0" borderId="25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40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7" xfId="0" applyNumberFormat="1" applyFont="1" applyBorder="1"/>
    <xf numFmtId="10" fontId="0" fillId="0" borderId="0" xfId="216" applyNumberFormat="1" applyFont="1" applyBorder="1"/>
    <xf numFmtId="0" fontId="26" fillId="0" borderId="31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1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4" xfId="0" applyNumberFormat="1" applyBorder="1" applyAlignment="1">
      <alignment horizontal="center"/>
    </xf>
    <xf numFmtId="4" fontId="8" fillId="24" borderId="45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7" xfId="136" applyNumberFormat="1" applyFont="1" applyBorder="1"/>
    <xf numFmtId="1" fontId="0" fillId="0" borderId="27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9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5" xfId="0" applyFont="1" applyBorder="1"/>
    <xf numFmtId="17" fontId="8" fillId="0" borderId="50" xfId="0" applyNumberFormat="1" applyFont="1" applyFill="1" applyBorder="1" applyAlignment="1">
      <alignment horizontal="centerContinuous"/>
    </xf>
    <xf numFmtId="0" fontId="8" fillId="0" borderId="51" xfId="0" applyFont="1" applyFill="1" applyBorder="1" applyAlignment="1">
      <alignment horizontal="centerContinuous"/>
    </xf>
    <xf numFmtId="0" fontId="8" fillId="0" borderId="52" xfId="0" applyFont="1" applyFill="1" applyBorder="1" applyAlignment="1">
      <alignment horizontal="centerContinuous"/>
    </xf>
    <xf numFmtId="0" fontId="11" fillId="0" borderId="51" xfId="0" applyFont="1" applyBorder="1" applyAlignment="1">
      <alignment horizontal="centerContinuous"/>
    </xf>
    <xf numFmtId="0" fontId="11" fillId="0" borderId="52" xfId="0" applyFont="1" applyBorder="1" applyAlignment="1">
      <alignment horizontal="centerContinuous"/>
    </xf>
    <xf numFmtId="17" fontId="8" fillId="0" borderId="51" xfId="0" quotePrefix="1" applyNumberFormat="1" applyFont="1" applyBorder="1" applyAlignment="1">
      <alignment horizontal="centerContinuous"/>
    </xf>
    <xf numFmtId="165" fontId="11" fillId="0" borderId="0" xfId="0" applyNumberFormat="1" applyFont="1"/>
    <xf numFmtId="0" fontId="31" fillId="0" borderId="28" xfId="0" applyFont="1" applyBorder="1" applyAlignment="1">
      <alignment horizontal="centerContinuous"/>
    </xf>
    <xf numFmtId="43" fontId="51" fillId="0" borderId="29" xfId="136" applyFont="1" applyBorder="1" applyAlignment="1">
      <alignment horizontal="centerContinuous"/>
    </xf>
    <xf numFmtId="0" fontId="51" fillId="0" borderId="30" xfId="0" applyFont="1" applyBorder="1" applyAlignment="1">
      <alignment horizontal="center"/>
    </xf>
    <xf numFmtId="0" fontId="31" fillId="0" borderId="31" xfId="0" applyNumberFormat="1" applyFont="1" applyBorder="1" applyAlignment="1">
      <alignment horizontal="centerContinuous"/>
    </xf>
    <xf numFmtId="43" fontId="51" fillId="0" borderId="0" xfId="136" applyFont="1" applyBorder="1" applyAlignment="1">
      <alignment horizontal="centerContinuous"/>
    </xf>
    <xf numFmtId="0" fontId="51" fillId="0" borderId="32" xfId="0" applyFont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14" fontId="11" fillId="0" borderId="44" xfId="0" applyNumberFormat="1" applyFont="1" applyBorder="1" applyAlignment="1">
      <alignment horizontal="center"/>
    </xf>
    <xf numFmtId="167" fontId="26" fillId="0" borderId="0" xfId="136" applyNumberFormat="1" applyFont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9" xfId="136" applyNumberFormat="1" applyBorder="1"/>
    <xf numFmtId="167" fontId="7" fillId="0" borderId="21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70" fontId="0" fillId="0" borderId="0" xfId="0" applyNumberFormat="1"/>
    <xf numFmtId="0" fontId="0" fillId="0" borderId="0" xfId="0" applyBorder="1" applyAlignment="1"/>
    <xf numFmtId="0" fontId="31" fillId="0" borderId="29" xfId="0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Continuous"/>
    </xf>
    <xf numFmtId="0" fontId="8" fillId="24" borderId="51" xfId="0" applyFont="1" applyFill="1" applyBorder="1" applyAlignment="1">
      <alignment horizontal="center"/>
    </xf>
    <xf numFmtId="3" fontId="0" fillId="0" borderId="8" xfId="0" applyNumberFormat="1" applyBorder="1"/>
    <xf numFmtId="167" fontId="7" fillId="0" borderId="23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1" xfId="0" applyFont="1" applyFill="1" applyBorder="1"/>
    <xf numFmtId="14" fontId="11" fillId="0" borderId="49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3" xfId="136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62" xfId="0" applyFont="1" applyFill="1" applyBorder="1"/>
    <xf numFmtId="0" fontId="11" fillId="0" borderId="48" xfId="0" applyFont="1" applyFill="1" applyBorder="1"/>
    <xf numFmtId="0" fontId="11" fillId="0" borderId="47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6" fontId="9" fillId="0" borderId="0" xfId="0" quotePrefix="1" applyNumberFormat="1" applyFont="1" applyBorder="1" applyAlignment="1">
      <alignment horizontal="centerContinuous"/>
    </xf>
    <xf numFmtId="167" fontId="7" fillId="0" borderId="17" xfId="136" applyNumberFormat="1" applyBorder="1"/>
    <xf numFmtId="4" fontId="9" fillId="24" borderId="26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1" xfId="0" applyFont="1" applyBorder="1" applyAlignment="1"/>
    <xf numFmtId="37" fontId="7" fillId="0" borderId="0" xfId="144" applyNumberFormat="1" applyFont="1"/>
    <xf numFmtId="37" fontId="7" fillId="0" borderId="17" xfId="144" applyNumberFormat="1" applyFont="1" applyBorder="1"/>
    <xf numFmtId="37" fontId="7" fillId="0" borderId="12" xfId="144" applyNumberFormat="1" applyBorder="1"/>
    <xf numFmtId="37" fontId="7" fillId="0" borderId="39" xfId="144" applyNumberFormat="1" applyBorder="1"/>
    <xf numFmtId="37" fontId="7" fillId="0" borderId="21" xfId="144" applyNumberFormat="1" applyBorder="1"/>
    <xf numFmtId="37" fontId="7" fillId="0" borderId="23" xfId="144" applyNumberFormat="1" applyBorder="1"/>
    <xf numFmtId="37" fontId="7" fillId="0" borderId="34" xfId="144" applyNumberFormat="1" applyBorder="1"/>
    <xf numFmtId="37" fontId="7" fillId="0" borderId="22" xfId="144" applyNumberFormat="1" applyBorder="1"/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7" fillId="57" borderId="12" xfId="0" applyFont="1" applyFill="1" applyBorder="1"/>
    <xf numFmtId="165" fontId="26" fillId="57" borderId="12" xfId="149" applyFont="1" applyFill="1" applyBorder="1"/>
    <xf numFmtId="165" fontId="7" fillId="57" borderId="12" xfId="149" applyFont="1" applyFill="1" applyBorder="1"/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0" fontId="33" fillId="57" borderId="45" xfId="0" applyFont="1" applyFill="1" applyBorder="1"/>
    <xf numFmtId="37" fontId="9" fillId="57" borderId="45" xfId="143" applyNumberFormat="1" applyFont="1" applyFill="1" applyBorder="1"/>
    <xf numFmtId="37" fontId="26" fillId="57" borderId="45" xfId="143" applyNumberFormat="1" applyFont="1" applyFill="1" applyBorder="1"/>
    <xf numFmtId="0" fontId="7" fillId="57" borderId="10" xfId="0" applyFont="1" applyFill="1" applyBorder="1"/>
    <xf numFmtId="37" fontId="26" fillId="57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0" fontId="8" fillId="58" borderId="8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26" fillId="58" borderId="12" xfId="0" applyFont="1" applyFill="1" applyBorder="1"/>
    <xf numFmtId="165" fontId="26" fillId="58" borderId="12" xfId="149" applyFont="1" applyFill="1" applyBorder="1"/>
    <xf numFmtId="37" fontId="26" fillId="58" borderId="12" xfId="0" applyNumberFormat="1" applyFont="1" applyFill="1" applyBorder="1"/>
    <xf numFmtId="37" fontId="9" fillId="58" borderId="45" xfId="143" applyNumberFormat="1" applyFont="1" applyFill="1" applyBorder="1"/>
    <xf numFmtId="37" fontId="26" fillId="58" borderId="45" xfId="143" applyNumberFormat="1" applyFont="1" applyFill="1" applyBorder="1"/>
    <xf numFmtId="37" fontId="26" fillId="58" borderId="12" xfId="143" applyNumberFormat="1" applyFont="1" applyFill="1" applyBorder="1"/>
    <xf numFmtId="37" fontId="26" fillId="58" borderId="10" xfId="143" applyNumberFormat="1" applyFont="1" applyFill="1" applyBorder="1"/>
    <xf numFmtId="37" fontId="9" fillId="58" borderId="10" xfId="143" applyNumberFormat="1" applyFont="1" applyFill="1" applyBorder="1"/>
    <xf numFmtId="165" fontId="33" fillId="58" borderId="10" xfId="144" applyNumberFormat="1" applyFont="1" applyFill="1" applyBorder="1"/>
    <xf numFmtId="37" fontId="26" fillId="58" borderId="12" xfId="136" applyNumberFormat="1" applyFont="1" applyFill="1" applyBorder="1"/>
    <xf numFmtId="37" fontId="9" fillId="58" borderId="45" xfId="136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topLeftCell="A10" zoomScaleNormal="100" workbookViewId="0">
      <pane xSplit="1" topLeftCell="B1" activePane="topRight" state="frozen"/>
      <selection pane="topRight" activeCell="B40" sqref="B40:E40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30" t="s">
        <v>0</v>
      </c>
      <c r="B4" s="230"/>
      <c r="C4" s="230"/>
      <c r="D4" s="230"/>
      <c r="E4" s="230"/>
    </row>
    <row r="5" spans="1:7" ht="15" customHeight="1" x14ac:dyDescent="0.25">
      <c r="A5" s="230" t="s">
        <v>1</v>
      </c>
      <c r="B5" s="230"/>
      <c r="C5" s="230"/>
      <c r="D5" s="230"/>
      <c r="E5" s="230"/>
    </row>
    <row r="6" spans="1:7" ht="15" customHeight="1" x14ac:dyDescent="0.25">
      <c r="A6" s="231">
        <v>44651</v>
      </c>
      <c r="B6" s="231"/>
      <c r="C6" s="231"/>
      <c r="D6" s="231"/>
      <c r="E6" s="231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242</v>
      </c>
      <c r="C8" s="2" t="s">
        <v>192</v>
      </c>
      <c r="D8" s="3" t="s">
        <v>242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243</v>
      </c>
    </row>
    <row r="10" spans="1:7" ht="15" customHeight="1" x14ac:dyDescent="0.2">
      <c r="A10" s="41" t="s">
        <v>3</v>
      </c>
      <c r="B10" s="17"/>
      <c r="C10" s="17"/>
      <c r="D10" s="1"/>
      <c r="E10" s="148"/>
    </row>
    <row r="11" spans="1:7" ht="15" customHeight="1" x14ac:dyDescent="0.2">
      <c r="A11" s="42"/>
      <c r="B11" s="17"/>
      <c r="C11" s="17"/>
      <c r="D11" s="1"/>
      <c r="E11" s="7"/>
    </row>
    <row r="12" spans="1:7" ht="15" customHeight="1" x14ac:dyDescent="0.2">
      <c r="A12" s="42" t="s">
        <v>87</v>
      </c>
      <c r="B12" s="187">
        <v>25577386</v>
      </c>
      <c r="C12" s="188">
        <f>33935091-2</f>
        <v>33935089</v>
      </c>
      <c r="D12" s="187">
        <f>31313917-1</f>
        <v>31313916</v>
      </c>
      <c r="E12" s="189">
        <f>D12-C12</f>
        <v>-2621173</v>
      </c>
      <c r="F12" s="18"/>
      <c r="G12" s="143"/>
    </row>
    <row r="13" spans="1:7" ht="15" customHeight="1" x14ac:dyDescent="0.2">
      <c r="A13" s="42" t="s">
        <v>86</v>
      </c>
      <c r="B13" s="171">
        <v>4967228</v>
      </c>
      <c r="C13" s="167">
        <v>4189348</v>
      </c>
      <c r="D13" s="137">
        <v>3701245</v>
      </c>
      <c r="E13" s="110">
        <f t="shared" ref="E13:E17" si="0">D13-C13</f>
        <v>-488103</v>
      </c>
      <c r="F13" s="20"/>
      <c r="G13" s="143"/>
    </row>
    <row r="14" spans="1:7" ht="15" customHeight="1" x14ac:dyDescent="0.2">
      <c r="A14" s="42" t="s">
        <v>4</v>
      </c>
      <c r="B14" s="170">
        <v>12583</v>
      </c>
      <c r="C14" s="91">
        <v>18385</v>
      </c>
      <c r="D14" s="52">
        <v>30677</v>
      </c>
      <c r="E14" s="110">
        <f t="shared" si="0"/>
        <v>12292</v>
      </c>
      <c r="F14" s="20"/>
    </row>
    <row r="15" spans="1:7" ht="15" customHeight="1" x14ac:dyDescent="0.2">
      <c r="A15" s="42" t="s">
        <v>5</v>
      </c>
      <c r="B15" s="170">
        <v>2612</v>
      </c>
      <c r="C15" s="91">
        <v>2315</v>
      </c>
      <c r="D15" s="52">
        <v>7308</v>
      </c>
      <c r="E15" s="110">
        <f t="shared" si="0"/>
        <v>4993</v>
      </c>
      <c r="F15" s="20"/>
      <c r="G15" s="165"/>
    </row>
    <row r="16" spans="1:7" ht="15" customHeight="1" x14ac:dyDescent="0.2">
      <c r="A16" s="98" t="s">
        <v>54</v>
      </c>
      <c r="B16" s="172">
        <v>7575840</v>
      </c>
      <c r="C16" s="91">
        <v>6257130</v>
      </c>
      <c r="D16" s="52">
        <v>6257130</v>
      </c>
      <c r="E16" s="110">
        <f t="shared" si="0"/>
        <v>0</v>
      </c>
      <c r="F16" s="114"/>
      <c r="G16" s="55"/>
    </row>
    <row r="17" spans="1:7" ht="15" customHeight="1" x14ac:dyDescent="0.2">
      <c r="A17" s="98" t="s">
        <v>57</v>
      </c>
      <c r="B17" s="174">
        <v>14608218</v>
      </c>
      <c r="C17" s="168">
        <v>12293477</v>
      </c>
      <c r="D17" s="109">
        <v>12293477</v>
      </c>
      <c r="E17" s="138">
        <f t="shared" si="0"/>
        <v>0</v>
      </c>
      <c r="G17" s="55"/>
    </row>
    <row r="18" spans="1:7" ht="15" customHeight="1" x14ac:dyDescent="0.2">
      <c r="A18" s="42"/>
      <c r="B18" s="91"/>
      <c r="C18" s="91"/>
      <c r="D18" s="52"/>
      <c r="E18" s="110"/>
    </row>
    <row r="19" spans="1:7" ht="15" customHeight="1" thickBot="1" x14ac:dyDescent="0.25">
      <c r="A19" s="42" t="s">
        <v>6</v>
      </c>
      <c r="B19" s="139">
        <f>SUM(B12:B17)</f>
        <v>52743867</v>
      </c>
      <c r="C19" s="139">
        <f>SUM(C12:C17)</f>
        <v>56695744</v>
      </c>
      <c r="D19" s="140">
        <f>SUM(D12:D17)</f>
        <v>53603753</v>
      </c>
      <c r="E19" s="149">
        <f>SUM(E12:E16)</f>
        <v>-3091991</v>
      </c>
      <c r="F19" s="20"/>
    </row>
    <row r="20" spans="1:7" ht="15" customHeight="1" thickTop="1" x14ac:dyDescent="0.2">
      <c r="A20" s="42"/>
      <c r="B20" s="91"/>
      <c r="C20" s="91"/>
      <c r="D20" s="52"/>
      <c r="E20" s="110"/>
    </row>
    <row r="21" spans="1:7" ht="15" customHeight="1" x14ac:dyDescent="0.2">
      <c r="A21" s="43" t="s">
        <v>7</v>
      </c>
      <c r="B21" s="91"/>
      <c r="C21" s="91"/>
      <c r="D21" s="52"/>
      <c r="E21" s="150"/>
      <c r="F21" s="54"/>
    </row>
    <row r="22" spans="1:7" ht="15" customHeight="1" x14ac:dyDescent="0.2">
      <c r="A22" s="42"/>
      <c r="B22" s="108"/>
      <c r="C22" s="91"/>
      <c r="D22" s="52"/>
      <c r="E22" s="110"/>
    </row>
    <row r="23" spans="1:7" ht="15" customHeight="1" x14ac:dyDescent="0.2">
      <c r="A23" s="153" t="s">
        <v>89</v>
      </c>
      <c r="B23" s="52">
        <f>41247+1575815</f>
        <v>1617062</v>
      </c>
      <c r="C23" s="91">
        <v>2310399</v>
      </c>
      <c r="D23" s="52">
        <v>1592107</v>
      </c>
      <c r="E23" s="110">
        <f>D23-C23</f>
        <v>-718292</v>
      </c>
      <c r="F23" s="55"/>
    </row>
    <row r="24" spans="1:7" ht="15" customHeight="1" x14ac:dyDescent="0.2">
      <c r="A24" s="98" t="s">
        <v>58</v>
      </c>
      <c r="B24" s="107">
        <v>16048584</v>
      </c>
      <c r="C24" s="169">
        <v>16261639</v>
      </c>
      <c r="D24" s="107">
        <v>16261639</v>
      </c>
      <c r="E24" s="110">
        <f t="shared" ref="E24:E29" si="1">D24-C24</f>
        <v>0</v>
      </c>
      <c r="F24" s="55"/>
    </row>
    <row r="25" spans="1:7" ht="15" customHeight="1" x14ac:dyDescent="0.2">
      <c r="A25" s="98" t="s">
        <v>59</v>
      </c>
      <c r="B25" s="107">
        <v>48545614</v>
      </c>
      <c r="C25" s="169">
        <v>47067445</v>
      </c>
      <c r="D25" s="107">
        <v>47067445</v>
      </c>
      <c r="E25" s="110">
        <f t="shared" si="1"/>
        <v>0</v>
      </c>
      <c r="F25" s="55"/>
    </row>
    <row r="26" spans="1:7" ht="15" customHeight="1" x14ac:dyDescent="0.2">
      <c r="A26" s="153" t="s">
        <v>90</v>
      </c>
      <c r="B26" s="107">
        <v>1050322</v>
      </c>
      <c r="C26" s="169">
        <v>1081558</v>
      </c>
      <c r="D26" s="107">
        <v>1080259</v>
      </c>
      <c r="E26" s="110">
        <f t="shared" si="1"/>
        <v>-1299</v>
      </c>
      <c r="F26" s="55"/>
    </row>
    <row r="27" spans="1:7" ht="15" customHeight="1" x14ac:dyDescent="0.2">
      <c r="A27" s="98" t="s">
        <v>8</v>
      </c>
      <c r="B27" s="107">
        <v>1000</v>
      </c>
      <c r="C27" s="169">
        <v>1000</v>
      </c>
      <c r="D27" s="107">
        <v>1000</v>
      </c>
      <c r="E27" s="110">
        <f t="shared" si="1"/>
        <v>0</v>
      </c>
      <c r="F27" s="55"/>
    </row>
    <row r="28" spans="1:7" ht="15" customHeight="1" x14ac:dyDescent="0.2">
      <c r="A28" s="42" t="s">
        <v>55</v>
      </c>
      <c r="B28" s="173">
        <v>3083506</v>
      </c>
      <c r="C28" s="91">
        <v>2495531</v>
      </c>
      <c r="D28" s="108">
        <v>2495531</v>
      </c>
      <c r="E28" s="110">
        <f t="shared" si="1"/>
        <v>0</v>
      </c>
      <c r="F28" s="55"/>
    </row>
    <row r="29" spans="1:7" ht="15" customHeight="1" x14ac:dyDescent="0.2">
      <c r="A29" s="42" t="s">
        <v>60</v>
      </c>
      <c r="B29" s="174">
        <v>12111303</v>
      </c>
      <c r="C29" s="168">
        <v>11981926</v>
      </c>
      <c r="D29" s="109">
        <v>11981926</v>
      </c>
      <c r="E29" s="138">
        <f t="shared" si="1"/>
        <v>0</v>
      </c>
      <c r="F29" s="55"/>
    </row>
    <row r="30" spans="1:7" ht="15" customHeight="1" x14ac:dyDescent="0.2">
      <c r="A30" s="42"/>
      <c r="B30" s="91"/>
      <c r="C30" s="91"/>
      <c r="D30" s="52"/>
      <c r="E30" s="110"/>
    </row>
    <row r="31" spans="1:7" ht="15" customHeight="1" x14ac:dyDescent="0.2">
      <c r="A31" s="42" t="s">
        <v>9</v>
      </c>
      <c r="B31" s="91">
        <f>SUM(B23:B29)</f>
        <v>82457391</v>
      </c>
      <c r="C31" s="91">
        <f>SUM(C23:C29)</f>
        <v>81199498</v>
      </c>
      <c r="D31" s="108">
        <f>SUM(D23:D29)</f>
        <v>80479907</v>
      </c>
      <c r="E31" s="110">
        <f>SUM(E23:E29)</f>
        <v>-719591</v>
      </c>
      <c r="F31" s="20"/>
    </row>
    <row r="32" spans="1:7" ht="15" customHeight="1" x14ac:dyDescent="0.2">
      <c r="A32" s="42"/>
      <c r="B32" s="91"/>
      <c r="C32" s="91"/>
      <c r="D32" s="52"/>
      <c r="E32" s="110"/>
      <c r="F32" s="20"/>
    </row>
    <row r="33" spans="1:8" ht="15" customHeight="1" x14ac:dyDescent="0.2">
      <c r="A33" s="153" t="s">
        <v>10</v>
      </c>
      <c r="B33" s="176">
        <v>12796145</v>
      </c>
      <c r="C33" s="91">
        <v>14808744</v>
      </c>
      <c r="D33" s="52">
        <v>14808744</v>
      </c>
      <c r="E33" s="110">
        <f>D33-C33</f>
        <v>0</v>
      </c>
      <c r="F33" s="20"/>
      <c r="G33" s="55"/>
      <c r="H33" s="55"/>
    </row>
    <row r="34" spans="1:8" ht="15" customHeight="1" x14ac:dyDescent="0.2">
      <c r="A34" s="98" t="s">
        <v>61</v>
      </c>
      <c r="B34" s="136">
        <v>-11556250</v>
      </c>
      <c r="C34" s="169">
        <v>-12500040</v>
      </c>
      <c r="D34" s="63">
        <v>-12500040</v>
      </c>
      <c r="E34" s="110">
        <f t="shared" ref="E34:E36" si="2">D34-C34</f>
        <v>0</v>
      </c>
      <c r="F34" s="20"/>
    </row>
    <row r="35" spans="1:8" ht="15" customHeight="1" x14ac:dyDescent="0.2">
      <c r="A35" s="98" t="s">
        <v>62</v>
      </c>
      <c r="B35" s="136">
        <v>-46050777</v>
      </c>
      <c r="C35" s="169">
        <v>-46755894</v>
      </c>
      <c r="D35" s="63">
        <v>-46755894</v>
      </c>
      <c r="E35" s="110">
        <f t="shared" si="2"/>
        <v>0</v>
      </c>
      <c r="F35" s="20"/>
    </row>
    <row r="36" spans="1:8" ht="15" customHeight="1" x14ac:dyDescent="0.2">
      <c r="A36" s="42" t="s">
        <v>11</v>
      </c>
      <c r="B36" s="141">
        <v>15097358</v>
      </c>
      <c r="C36" s="166">
        <v>19943436</v>
      </c>
      <c r="D36" s="142">
        <f>'Inc. &amp; Exp.'!F54</f>
        <v>17571036</v>
      </c>
      <c r="E36" s="138">
        <f t="shared" si="2"/>
        <v>-2372400</v>
      </c>
    </row>
    <row r="37" spans="1:8" ht="15" customHeight="1" x14ac:dyDescent="0.2">
      <c r="A37" s="42"/>
      <c r="B37" s="91"/>
      <c r="C37" s="91"/>
      <c r="D37" s="52"/>
      <c r="E37" s="110"/>
    </row>
    <row r="38" spans="1:8" ht="15" customHeight="1" x14ac:dyDescent="0.2">
      <c r="A38" s="42" t="s">
        <v>12</v>
      </c>
      <c r="B38" s="91">
        <f>SUM(B33:B36)</f>
        <v>-29713524</v>
      </c>
      <c r="C38" s="91">
        <f>SUM(C33:C36)</f>
        <v>-24503754</v>
      </c>
      <c r="D38" s="108">
        <f>SUM(D33:D36)</f>
        <v>-26876154</v>
      </c>
      <c r="E38" s="110">
        <f>SUM(E33:E36)</f>
        <v>-2372400</v>
      </c>
      <c r="F38" s="20"/>
    </row>
    <row r="39" spans="1:8" ht="15" customHeight="1" x14ac:dyDescent="0.2">
      <c r="A39" s="42"/>
      <c r="B39" s="90"/>
      <c r="C39" s="90"/>
      <c r="D39" s="51"/>
      <c r="E39" s="151"/>
      <c r="F39" s="20"/>
    </row>
    <row r="40" spans="1:8" ht="15" customHeight="1" thickBot="1" x14ac:dyDescent="0.25">
      <c r="A40" s="44" t="s">
        <v>42</v>
      </c>
      <c r="B40" s="190">
        <f>B38+B31</f>
        <v>52743867</v>
      </c>
      <c r="C40" s="190">
        <f>C38+C31</f>
        <v>56695744</v>
      </c>
      <c r="D40" s="191">
        <f>D38+D31</f>
        <v>53603753</v>
      </c>
      <c r="E40" s="192">
        <f>E38+E31</f>
        <v>-3091991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55"/>
    </row>
    <row r="43" spans="1:8" x14ac:dyDescent="0.2">
      <c r="B43" s="55"/>
      <c r="D43" s="55"/>
      <c r="E43" s="20"/>
    </row>
    <row r="44" spans="1:8" x14ac:dyDescent="0.2">
      <c r="B44" s="55"/>
      <c r="D44" s="55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16" zoomScaleNormal="100" workbookViewId="0">
      <pane xSplit="1" topLeftCell="B1" activePane="topRight" state="frozen"/>
      <selection pane="topRight" activeCell="D54" sqref="D54:H54"/>
    </sheetView>
  </sheetViews>
  <sheetFormatPr defaultRowHeight="12.75" x14ac:dyDescent="0.2"/>
  <cols>
    <col min="1" max="1" width="45.42578125" bestFit="1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9"/>
      <c r="B1" s="14"/>
      <c r="C1" s="14"/>
      <c r="D1" s="30" t="s">
        <v>0</v>
      </c>
      <c r="E1" s="31"/>
      <c r="F1" s="31"/>
      <c r="G1" s="14"/>
      <c r="H1" s="32"/>
      <c r="I1" s="49"/>
    </row>
    <row r="2" spans="1:30" x14ac:dyDescent="0.2">
      <c r="A2" s="17"/>
      <c r="B2" s="26"/>
      <c r="C2" s="26"/>
      <c r="D2" s="33" t="s">
        <v>13</v>
      </c>
      <c r="E2" s="34"/>
      <c r="F2" s="34"/>
      <c r="G2" s="26"/>
      <c r="H2" s="8"/>
      <c r="I2" s="7"/>
    </row>
    <row r="3" spans="1:30" x14ac:dyDescent="0.2">
      <c r="A3" s="17"/>
      <c r="B3" s="26"/>
      <c r="C3" s="69"/>
      <c r="D3" s="175" t="s">
        <v>244</v>
      </c>
      <c r="E3" s="36"/>
      <c r="F3" s="34"/>
      <c r="G3" s="79"/>
      <c r="H3" s="45"/>
      <c r="I3" s="7"/>
    </row>
    <row r="4" spans="1:30" x14ac:dyDescent="0.2">
      <c r="A4" s="80"/>
      <c r="B4" s="26"/>
      <c r="C4" s="61"/>
      <c r="E4" s="33" t="s">
        <v>245</v>
      </c>
      <c r="F4" s="144"/>
      <c r="G4" s="26"/>
      <c r="H4" s="46"/>
      <c r="I4" s="7"/>
    </row>
    <row r="5" spans="1:30" x14ac:dyDescent="0.2">
      <c r="A5" s="80"/>
      <c r="B5" s="26"/>
      <c r="C5" s="47"/>
      <c r="D5" s="26"/>
      <c r="E5" s="26"/>
      <c r="F5" s="26"/>
      <c r="G5" s="26"/>
      <c r="H5" s="8"/>
      <c r="I5" s="7"/>
    </row>
    <row r="6" spans="1:30" x14ac:dyDescent="0.2">
      <c r="A6" s="17"/>
      <c r="B6" s="177" t="s">
        <v>82</v>
      </c>
      <c r="C6" s="177" t="s">
        <v>138</v>
      </c>
      <c r="D6" s="9" t="s">
        <v>14</v>
      </c>
      <c r="E6" s="10" t="s">
        <v>15</v>
      </c>
      <c r="F6" s="10" t="s">
        <v>14</v>
      </c>
      <c r="G6" s="10" t="s">
        <v>15</v>
      </c>
      <c r="H6" s="11" t="s">
        <v>2</v>
      </c>
      <c r="I6" s="3" t="s">
        <v>2</v>
      </c>
    </row>
    <row r="7" spans="1:30" x14ac:dyDescent="0.2">
      <c r="A7" s="23"/>
      <c r="B7" s="64" t="s">
        <v>88</v>
      </c>
      <c r="C7" s="64" t="s">
        <v>88</v>
      </c>
      <c r="D7" s="92" t="s">
        <v>246</v>
      </c>
      <c r="E7" s="12" t="s">
        <v>16</v>
      </c>
      <c r="F7" s="12" t="s">
        <v>247</v>
      </c>
      <c r="G7" s="12" t="s">
        <v>16</v>
      </c>
      <c r="H7" s="93" t="s">
        <v>248</v>
      </c>
      <c r="I7" s="5" t="s">
        <v>249</v>
      </c>
    </row>
    <row r="8" spans="1:30" x14ac:dyDescent="0.2">
      <c r="A8" s="83" t="s">
        <v>17</v>
      </c>
      <c r="B8" s="82"/>
      <c r="C8" s="65"/>
      <c r="D8" s="71"/>
      <c r="E8" s="15"/>
      <c r="F8" s="13"/>
      <c r="G8" s="13"/>
      <c r="H8" s="16"/>
      <c r="I8" s="49"/>
    </row>
    <row r="9" spans="1:30" x14ac:dyDescent="0.2">
      <c r="A9" s="97" t="s">
        <v>53</v>
      </c>
      <c r="B9" s="66">
        <v>12503711</v>
      </c>
      <c r="C9" s="66">
        <v>11913319</v>
      </c>
      <c r="D9" s="20">
        <v>6564766</v>
      </c>
      <c r="E9" s="28">
        <f>D9/B9</f>
        <v>0.52502541045614382</v>
      </c>
      <c r="F9" s="20">
        <v>6254495</v>
      </c>
      <c r="G9" s="28">
        <f>F9/C9</f>
        <v>0.5250002119476529</v>
      </c>
      <c r="H9" s="179">
        <f>F9-D9</f>
        <v>-310271</v>
      </c>
      <c r="I9" s="56">
        <f>F9-C9</f>
        <v>-5658824</v>
      </c>
    </row>
    <row r="10" spans="1:30" x14ac:dyDescent="0.2">
      <c r="A10" s="97" t="s">
        <v>56</v>
      </c>
      <c r="B10" s="111">
        <v>0</v>
      </c>
      <c r="C10" s="112">
        <v>0</v>
      </c>
      <c r="D10" s="20">
        <v>0</v>
      </c>
      <c r="E10" s="28">
        <v>0</v>
      </c>
      <c r="F10" s="20">
        <v>0</v>
      </c>
      <c r="G10" s="28">
        <v>0</v>
      </c>
      <c r="H10" s="19">
        <f>F10-D10</f>
        <v>0</v>
      </c>
      <c r="I10" s="56">
        <f>F10-C10</f>
        <v>0</v>
      </c>
    </row>
    <row r="11" spans="1:30" x14ac:dyDescent="0.2">
      <c r="A11" s="97"/>
      <c r="B11" s="66"/>
      <c r="C11" s="66"/>
      <c r="D11" s="20"/>
      <c r="E11" s="96"/>
      <c r="F11" s="20"/>
      <c r="G11" s="28"/>
      <c r="H11" s="19"/>
      <c r="I11" s="56"/>
    </row>
    <row r="12" spans="1:30" x14ac:dyDescent="0.2">
      <c r="A12" s="81" t="s">
        <v>18</v>
      </c>
      <c r="B12" s="66">
        <v>15470402</v>
      </c>
      <c r="C12" s="66">
        <v>14828843</v>
      </c>
      <c r="D12" s="20">
        <v>15513885</v>
      </c>
      <c r="E12" s="28">
        <f t="shared" ref="E12:E21" si="0">D12/B12</f>
        <v>1.0028107220484639</v>
      </c>
      <c r="F12" s="20">
        <f>14892174-973</f>
        <v>14891201</v>
      </c>
      <c r="G12" s="28">
        <f t="shared" ref="G12:G21" si="1">F12/C12</f>
        <v>1.0042051831016081</v>
      </c>
      <c r="H12" s="21">
        <f t="shared" ref="H12:H21" si="2">F12-D12</f>
        <v>-622684</v>
      </c>
      <c r="I12" s="56">
        <f t="shared" ref="I12:I21" si="3">F12-C12</f>
        <v>62358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x14ac:dyDescent="0.2">
      <c r="A13" s="81" t="s">
        <v>19</v>
      </c>
      <c r="B13" s="66">
        <v>3969550</v>
      </c>
      <c r="C13" s="66">
        <v>3403000</v>
      </c>
      <c r="D13" s="62">
        <v>0</v>
      </c>
      <c r="E13" s="28">
        <f t="shared" si="0"/>
        <v>0</v>
      </c>
      <c r="F13" s="62">
        <v>0</v>
      </c>
      <c r="G13" s="28">
        <f t="shared" si="1"/>
        <v>0</v>
      </c>
      <c r="H13" s="21">
        <f t="shared" si="2"/>
        <v>0</v>
      </c>
      <c r="I13" s="56">
        <f t="shared" si="3"/>
        <v>-3403000</v>
      </c>
    </row>
    <row r="14" spans="1:30" x14ac:dyDescent="0.2">
      <c r="A14" s="81" t="s">
        <v>47</v>
      </c>
      <c r="B14" s="66">
        <v>28000</v>
      </c>
      <c r="C14" s="66">
        <v>28000</v>
      </c>
      <c r="D14" s="20">
        <v>6296</v>
      </c>
      <c r="E14" s="28">
        <f t="shared" si="0"/>
        <v>0.22485714285714287</v>
      </c>
      <c r="F14" s="20">
        <v>8775</v>
      </c>
      <c r="G14" s="28">
        <f t="shared" si="1"/>
        <v>0.31339285714285714</v>
      </c>
      <c r="H14" s="21">
        <f t="shared" si="2"/>
        <v>2479</v>
      </c>
      <c r="I14" s="56">
        <f t="shared" si="3"/>
        <v>-19225</v>
      </c>
    </row>
    <row r="15" spans="1:30" x14ac:dyDescent="0.2">
      <c r="A15" s="81" t="s">
        <v>20</v>
      </c>
      <c r="B15" s="66">
        <v>155000</v>
      </c>
      <c r="C15" s="66">
        <v>155000</v>
      </c>
      <c r="D15" s="20">
        <v>82199</v>
      </c>
      <c r="E15" s="28">
        <f t="shared" si="0"/>
        <v>0.53031612903225811</v>
      </c>
      <c r="F15" s="20">
        <v>70979</v>
      </c>
      <c r="G15" s="28">
        <f t="shared" si="1"/>
        <v>0.45792903225806453</v>
      </c>
      <c r="H15" s="21">
        <f t="shared" si="2"/>
        <v>-11220</v>
      </c>
      <c r="I15" s="56">
        <f t="shared" si="3"/>
        <v>-84021</v>
      </c>
      <c r="L15" s="20"/>
    </row>
    <row r="16" spans="1:30" x14ac:dyDescent="0.2">
      <c r="A16" s="81" t="s">
        <v>49</v>
      </c>
      <c r="B16" s="66">
        <v>19800</v>
      </c>
      <c r="C16" s="66">
        <v>19800</v>
      </c>
      <c r="D16" s="20">
        <v>9904</v>
      </c>
      <c r="E16" s="28">
        <f>D16/B16</f>
        <v>0.5002020202020202</v>
      </c>
      <c r="F16" s="20">
        <v>9231</v>
      </c>
      <c r="G16" s="28">
        <f>F16/C16</f>
        <v>0.46621212121212119</v>
      </c>
      <c r="H16" s="21">
        <f t="shared" si="2"/>
        <v>-673</v>
      </c>
      <c r="I16" s="56">
        <f t="shared" si="3"/>
        <v>-10569</v>
      </c>
    </row>
    <row r="17" spans="1:12" x14ac:dyDescent="0.2">
      <c r="A17" s="81" t="s">
        <v>50</v>
      </c>
      <c r="B17" s="66">
        <v>112750</v>
      </c>
      <c r="C17" s="66">
        <v>112750</v>
      </c>
      <c r="D17" s="20">
        <v>121748</v>
      </c>
      <c r="E17" s="28">
        <f t="shared" si="0"/>
        <v>1.0798048780487806</v>
      </c>
      <c r="F17" s="20">
        <v>46447</v>
      </c>
      <c r="G17" s="28">
        <f t="shared" si="1"/>
        <v>0.41194678492239467</v>
      </c>
      <c r="H17" s="21">
        <f t="shared" si="2"/>
        <v>-75301</v>
      </c>
      <c r="I17" s="56">
        <f t="shared" si="3"/>
        <v>-66303</v>
      </c>
      <c r="L17" s="20"/>
    </row>
    <row r="18" spans="1:12" x14ac:dyDescent="0.2">
      <c r="A18" s="184" t="s">
        <v>193</v>
      </c>
      <c r="B18" s="66">
        <v>-1243447</v>
      </c>
      <c r="C18" s="66">
        <v>-1484888</v>
      </c>
      <c r="D18" s="20">
        <v>-880599</v>
      </c>
      <c r="E18" s="28">
        <f t="shared" si="0"/>
        <v>0.70819182482244925</v>
      </c>
      <c r="F18" s="20">
        <v>-1107854</v>
      </c>
      <c r="G18" s="28">
        <f t="shared" si="1"/>
        <v>0.74608590008135289</v>
      </c>
      <c r="H18" s="21">
        <f t="shared" si="2"/>
        <v>-227255</v>
      </c>
      <c r="I18" s="56">
        <f t="shared" si="3"/>
        <v>377034</v>
      </c>
    </row>
    <row r="19" spans="1:12" x14ac:dyDescent="0.2">
      <c r="A19" s="184" t="s">
        <v>194</v>
      </c>
      <c r="B19" s="66">
        <v>-907300</v>
      </c>
      <c r="C19" s="66">
        <v>-847300</v>
      </c>
      <c r="D19" s="20">
        <v>-839057</v>
      </c>
      <c r="E19" s="28">
        <f t="shared" si="0"/>
        <v>0.92478452551526502</v>
      </c>
      <c r="F19" s="20">
        <v>-790228</v>
      </c>
      <c r="G19" s="28">
        <f t="shared" si="1"/>
        <v>0.93264251150714028</v>
      </c>
      <c r="H19" s="21">
        <f t="shared" si="2"/>
        <v>48829</v>
      </c>
      <c r="I19" s="56">
        <f t="shared" si="3"/>
        <v>57072</v>
      </c>
      <c r="J19" s="20"/>
      <c r="K19" s="182"/>
      <c r="L19" s="182"/>
    </row>
    <row r="20" spans="1:12" x14ac:dyDescent="0.2">
      <c r="A20" s="81" t="s">
        <v>45</v>
      </c>
      <c r="B20" s="66">
        <v>2427628</v>
      </c>
      <c r="C20" s="66">
        <v>2492567</v>
      </c>
      <c r="D20" s="20">
        <v>2054234</v>
      </c>
      <c r="E20" s="28">
        <f t="shared" si="0"/>
        <v>0.84618977866460598</v>
      </c>
      <c r="F20" s="20">
        <v>2103471</v>
      </c>
      <c r="G20" s="28">
        <f t="shared" si="1"/>
        <v>0.84389747597557052</v>
      </c>
      <c r="H20" s="21">
        <f t="shared" si="2"/>
        <v>49237</v>
      </c>
      <c r="I20" s="56">
        <f t="shared" si="3"/>
        <v>-389096</v>
      </c>
      <c r="J20" s="20"/>
    </row>
    <row r="21" spans="1:12" x14ac:dyDescent="0.2">
      <c r="A21" s="81" t="s">
        <v>46</v>
      </c>
      <c r="B21" s="66">
        <v>718600</v>
      </c>
      <c r="C21" s="66">
        <v>758600</v>
      </c>
      <c r="D21" s="20">
        <v>520040</v>
      </c>
      <c r="E21" s="28">
        <f t="shared" si="0"/>
        <v>0.7236849429446145</v>
      </c>
      <c r="F21" s="20">
        <v>589366</v>
      </c>
      <c r="G21" s="28">
        <f t="shared" si="1"/>
        <v>0.77691273398365412</v>
      </c>
      <c r="H21" s="21">
        <f t="shared" si="2"/>
        <v>69326</v>
      </c>
      <c r="I21" s="56">
        <f t="shared" si="3"/>
        <v>-169234</v>
      </c>
      <c r="J21" s="20"/>
      <c r="K21" s="20"/>
    </row>
    <row r="22" spans="1:12" x14ac:dyDescent="0.2">
      <c r="A22" s="81"/>
      <c r="B22" s="66"/>
      <c r="C22" s="66"/>
      <c r="D22" s="20"/>
      <c r="E22" s="37"/>
      <c r="F22" s="20"/>
      <c r="G22" s="27"/>
      <c r="H22" s="21"/>
      <c r="I22" s="56"/>
    </row>
    <row r="23" spans="1:12" x14ac:dyDescent="0.2">
      <c r="A23" s="81" t="s">
        <v>21</v>
      </c>
      <c r="B23" s="66">
        <v>23088145</v>
      </c>
      <c r="C23" s="66">
        <v>26239905</v>
      </c>
      <c r="D23" s="62">
        <v>23057855</v>
      </c>
      <c r="E23" s="28">
        <f>D23/B23</f>
        <v>0.99868807130239345</v>
      </c>
      <c r="F23" s="62">
        <v>25345791</v>
      </c>
      <c r="G23" s="28">
        <f>F23/C23</f>
        <v>0.96592541017202616</v>
      </c>
      <c r="H23" s="21">
        <f>F23-D23</f>
        <v>2287936</v>
      </c>
      <c r="I23" s="56">
        <f>F23-C23</f>
        <v>-894114</v>
      </c>
    </row>
    <row r="24" spans="1:12" x14ac:dyDescent="0.2">
      <c r="A24" s="81" t="s">
        <v>22</v>
      </c>
      <c r="B24" s="66">
        <v>-750000</v>
      </c>
      <c r="C24" s="66">
        <v>-750000</v>
      </c>
      <c r="D24" s="20">
        <v>0</v>
      </c>
      <c r="E24" s="28">
        <v>0</v>
      </c>
      <c r="F24" s="20">
        <v>0</v>
      </c>
      <c r="G24" s="28">
        <f>F24/C24</f>
        <v>0</v>
      </c>
      <c r="H24" s="21">
        <f>F24-D24</f>
        <v>0</v>
      </c>
      <c r="I24" s="56">
        <f>F24-C24</f>
        <v>750000</v>
      </c>
      <c r="K24" s="20"/>
    </row>
    <row r="25" spans="1:12" x14ac:dyDescent="0.2">
      <c r="A25" s="81"/>
      <c r="B25" s="66"/>
      <c r="C25" s="66"/>
      <c r="D25" s="20"/>
      <c r="E25" s="37"/>
      <c r="F25" s="20"/>
      <c r="G25" s="26"/>
      <c r="H25" s="21"/>
      <c r="I25" s="56"/>
      <c r="K25" s="20"/>
    </row>
    <row r="26" spans="1:12" x14ac:dyDescent="0.2">
      <c r="A26" s="81" t="s">
        <v>23</v>
      </c>
      <c r="B26" s="66">
        <v>174000</v>
      </c>
      <c r="C26" s="66">
        <v>130000</v>
      </c>
      <c r="D26" s="20">
        <v>67375</v>
      </c>
      <c r="E26" s="28">
        <f>D26/B26</f>
        <v>0.38721264367816094</v>
      </c>
      <c r="F26" s="20">
        <v>96245</v>
      </c>
      <c r="G26" s="28">
        <f>F26/C26</f>
        <v>0.74034615384615388</v>
      </c>
      <c r="H26" s="21">
        <f>F26-D26</f>
        <v>28870</v>
      </c>
      <c r="I26" s="56">
        <f>F26-C26</f>
        <v>-33755</v>
      </c>
    </row>
    <row r="27" spans="1:12" x14ac:dyDescent="0.2">
      <c r="A27" s="81"/>
      <c r="B27" s="66"/>
      <c r="C27" s="66"/>
      <c r="D27" s="20"/>
      <c r="E27" s="28"/>
      <c r="F27" s="20"/>
      <c r="G27" s="28"/>
      <c r="H27" s="21"/>
      <c r="I27" s="56"/>
    </row>
    <row r="28" spans="1:12" x14ac:dyDescent="0.2">
      <c r="A28" s="81" t="s">
        <v>24</v>
      </c>
      <c r="B28" s="66">
        <v>574049</v>
      </c>
      <c r="C28" s="66">
        <v>177061</v>
      </c>
      <c r="D28" s="20">
        <v>1319913</v>
      </c>
      <c r="E28" s="28">
        <f>D28/B28</f>
        <v>2.2993037179752949</v>
      </c>
      <c r="F28" s="20">
        <v>1991459</v>
      </c>
      <c r="G28" s="28">
        <f>F28/C28</f>
        <v>11.24730460123912</v>
      </c>
      <c r="H28" s="21">
        <f>F28-D28</f>
        <v>671546</v>
      </c>
      <c r="I28" s="56">
        <f>F28-C28</f>
        <v>1814398</v>
      </c>
      <c r="K28" s="78"/>
    </row>
    <row r="29" spans="1:12" x14ac:dyDescent="0.2">
      <c r="A29" s="81"/>
      <c r="B29" s="95"/>
      <c r="C29" s="95"/>
      <c r="D29" s="20"/>
      <c r="E29" s="28"/>
      <c r="F29" s="20"/>
      <c r="G29" s="28"/>
      <c r="H29" s="21"/>
      <c r="I29" s="56"/>
    </row>
    <row r="30" spans="1:12" x14ac:dyDescent="0.2">
      <c r="A30" s="81" t="s">
        <v>25</v>
      </c>
      <c r="B30" s="66">
        <v>1029634</v>
      </c>
      <c r="C30" s="66">
        <v>1108847</v>
      </c>
      <c r="D30" s="20">
        <f>610793-26049</f>
        <v>584744</v>
      </c>
      <c r="E30" s="28">
        <f>D30/B30</f>
        <v>0.56791442396035874</v>
      </c>
      <c r="F30" s="20">
        <v>632430</v>
      </c>
      <c r="G30" s="28">
        <f t="shared" ref="G30:G36" si="4">F30/C30</f>
        <v>0.57034920056599336</v>
      </c>
      <c r="H30" s="21">
        <f>F30-D30</f>
        <v>47686</v>
      </c>
      <c r="I30" s="56">
        <f>F30-C30</f>
        <v>-476417</v>
      </c>
    </row>
    <row r="31" spans="1:12" x14ac:dyDescent="0.2">
      <c r="A31" s="81" t="s">
        <v>26</v>
      </c>
      <c r="B31" s="66">
        <v>293769</v>
      </c>
      <c r="C31" s="66">
        <v>560079</v>
      </c>
      <c r="D31" s="183">
        <v>137999</v>
      </c>
      <c r="E31" s="96">
        <f>D31/B31</f>
        <v>0.46975344573457378</v>
      </c>
      <c r="F31" s="101">
        <v>668281</v>
      </c>
      <c r="G31" s="28">
        <f t="shared" si="4"/>
        <v>1.1931906034684392</v>
      </c>
      <c r="H31" s="21">
        <f>F31-D31</f>
        <v>530282</v>
      </c>
      <c r="I31" s="56">
        <f>F31-C31</f>
        <v>108202</v>
      </c>
    </row>
    <row r="32" spans="1:12" x14ac:dyDescent="0.2">
      <c r="A32" s="81"/>
      <c r="B32" s="66"/>
      <c r="C32" s="66"/>
      <c r="D32" s="20"/>
      <c r="E32" s="37"/>
      <c r="F32" s="20"/>
      <c r="G32" s="28"/>
      <c r="H32" s="21"/>
      <c r="I32" s="56"/>
    </row>
    <row r="33" spans="1:12" x14ac:dyDescent="0.2">
      <c r="A33" s="81" t="s">
        <v>27</v>
      </c>
      <c r="B33" s="66"/>
      <c r="C33" s="66"/>
      <c r="D33" s="62"/>
      <c r="E33" s="28"/>
      <c r="F33" s="62"/>
      <c r="G33" s="28"/>
      <c r="H33" s="21"/>
      <c r="I33" s="56"/>
      <c r="J33" s="20"/>
    </row>
    <row r="34" spans="1:12" x14ac:dyDescent="0.2">
      <c r="A34" s="81" t="s">
        <v>44</v>
      </c>
      <c r="B34" s="66">
        <v>300000</v>
      </c>
      <c r="C34" s="66">
        <v>158388</v>
      </c>
      <c r="D34" s="20">
        <v>144237</v>
      </c>
      <c r="E34" s="28">
        <f>D34/B34</f>
        <v>0.48079</v>
      </c>
      <c r="F34" s="20">
        <v>124009</v>
      </c>
      <c r="G34" s="28">
        <f t="shared" si="4"/>
        <v>0.78294441498093292</v>
      </c>
      <c r="H34" s="21">
        <f>F34-D34</f>
        <v>-20228</v>
      </c>
      <c r="I34" s="56">
        <f>F34-C34</f>
        <v>-34379</v>
      </c>
      <c r="K34" s="20"/>
    </row>
    <row r="35" spans="1:12" x14ac:dyDescent="0.2">
      <c r="A35" s="81" t="s">
        <v>143</v>
      </c>
      <c r="B35" s="66">
        <v>0</v>
      </c>
      <c r="C35" s="100">
        <v>206405</v>
      </c>
      <c r="D35" s="185">
        <v>26049</v>
      </c>
      <c r="E35" s="180">
        <v>0</v>
      </c>
      <c r="F35" s="20">
        <v>111102</v>
      </c>
      <c r="G35" s="180">
        <f t="shared" si="4"/>
        <v>0.53827184418982099</v>
      </c>
      <c r="H35" s="179">
        <f>F35-D35</f>
        <v>85053</v>
      </c>
      <c r="I35" s="181">
        <f>F35-C35</f>
        <v>-95303</v>
      </c>
      <c r="K35" s="20"/>
    </row>
    <row r="36" spans="1:12" x14ac:dyDescent="0.2">
      <c r="A36" s="81" t="s">
        <v>28</v>
      </c>
      <c r="B36" s="66">
        <v>43000</v>
      </c>
      <c r="C36" s="100">
        <v>24600</v>
      </c>
      <c r="D36" s="20">
        <v>12423</v>
      </c>
      <c r="E36" s="28">
        <f>D36/B36</f>
        <v>0.28890697674418603</v>
      </c>
      <c r="F36" s="20">
        <v>26450</v>
      </c>
      <c r="G36" s="28">
        <f t="shared" si="4"/>
        <v>1.0752032520325203</v>
      </c>
      <c r="H36" s="21">
        <f>F36-D36</f>
        <v>14027</v>
      </c>
      <c r="I36" s="56">
        <f>F36-C36</f>
        <v>1850</v>
      </c>
      <c r="K36" s="20"/>
    </row>
    <row r="37" spans="1:12" x14ac:dyDescent="0.2">
      <c r="A37" s="81"/>
      <c r="B37" s="76"/>
      <c r="C37" s="66"/>
      <c r="D37" s="72"/>
      <c r="E37" s="28"/>
      <c r="F37" s="27"/>
      <c r="G37" s="27"/>
      <c r="H37" s="21"/>
      <c r="I37" s="56"/>
      <c r="J37" s="20"/>
      <c r="K37" s="99"/>
    </row>
    <row r="38" spans="1:12" x14ac:dyDescent="0.2">
      <c r="A38" s="84" t="s">
        <v>29</v>
      </c>
      <c r="B38" s="75">
        <f>SUM(B9:B37)</f>
        <v>58007291</v>
      </c>
      <c r="C38" s="66">
        <f>SUM(C8:C37)</f>
        <v>59234976</v>
      </c>
      <c r="D38" s="72">
        <f>SUM(D9:D36)</f>
        <v>48504011</v>
      </c>
      <c r="E38" s="28">
        <f>D38/B38</f>
        <v>0.83617093927037556</v>
      </c>
      <c r="F38" s="27">
        <f>SUM(F9:F36)</f>
        <v>51071650</v>
      </c>
      <c r="G38" s="28">
        <f>F38/C38</f>
        <v>0.86218740090314205</v>
      </c>
      <c r="H38" s="21">
        <f>SUM(H9:H36)</f>
        <v>2567639</v>
      </c>
      <c r="I38" s="56">
        <f>F38-C38</f>
        <v>-8163326</v>
      </c>
      <c r="J38" s="103"/>
      <c r="K38" s="102"/>
      <c r="L38" s="20"/>
    </row>
    <row r="39" spans="1:12" x14ac:dyDescent="0.2">
      <c r="A39" s="85"/>
      <c r="B39" s="77"/>
      <c r="C39" s="67"/>
      <c r="D39" s="73"/>
      <c r="E39" s="39"/>
      <c r="F39" s="38"/>
      <c r="G39" s="40"/>
      <c r="H39" s="22"/>
      <c r="I39" s="22"/>
    </row>
    <row r="40" spans="1:12" x14ac:dyDescent="0.2">
      <c r="A40" s="86" t="s">
        <v>30</v>
      </c>
      <c r="B40" s="75"/>
      <c r="C40" s="66"/>
      <c r="D40" s="72"/>
      <c r="E40" s="37"/>
      <c r="F40" s="27"/>
      <c r="G40" s="26"/>
      <c r="H40" s="21"/>
      <c r="I40" s="56"/>
    </row>
    <row r="41" spans="1:12" x14ac:dyDescent="0.2">
      <c r="A41" s="81" t="s">
        <v>51</v>
      </c>
      <c r="B41" s="75">
        <v>41604359</v>
      </c>
      <c r="C41" s="100">
        <v>42619061</v>
      </c>
      <c r="D41" s="20">
        <v>23960316</v>
      </c>
      <c r="E41" s="28">
        <f t="shared" ref="E41:E48" si="5">D41/B41</f>
        <v>0.57590878878821328</v>
      </c>
      <c r="F41" s="20">
        <v>23971160</v>
      </c>
      <c r="G41" s="28">
        <f t="shared" ref="G41:G48" si="6">F41/C41</f>
        <v>0.56245162229172529</v>
      </c>
      <c r="H41" s="21">
        <f t="shared" ref="H41:H49" si="7">F41-D41</f>
        <v>10844</v>
      </c>
      <c r="I41" s="56">
        <f t="shared" ref="I41:I49" si="8">F41-C41</f>
        <v>-18647901</v>
      </c>
    </row>
    <row r="42" spans="1:12" x14ac:dyDescent="0.2">
      <c r="A42" s="81" t="s">
        <v>37</v>
      </c>
      <c r="B42" s="75">
        <v>3625911</v>
      </c>
      <c r="C42" s="100">
        <v>3406200</v>
      </c>
      <c r="D42" s="20">
        <v>1902971</v>
      </c>
      <c r="E42" s="28">
        <f t="shared" si="5"/>
        <v>0.52482562313305536</v>
      </c>
      <c r="F42" s="20">
        <v>2007338</v>
      </c>
      <c r="G42" s="28">
        <f t="shared" si="6"/>
        <v>0.58931888908461039</v>
      </c>
      <c r="H42" s="21">
        <f t="shared" si="7"/>
        <v>104367</v>
      </c>
      <c r="I42" s="56">
        <f t="shared" si="8"/>
        <v>-1398862</v>
      </c>
    </row>
    <row r="43" spans="1:12" x14ac:dyDescent="0.2">
      <c r="A43" s="81" t="s">
        <v>31</v>
      </c>
      <c r="B43" s="75">
        <v>2637454</v>
      </c>
      <c r="C43" s="100">
        <v>3122252</v>
      </c>
      <c r="D43" s="20">
        <v>1636769</v>
      </c>
      <c r="E43" s="28">
        <f t="shared" si="5"/>
        <v>0.62058674767408262</v>
      </c>
      <c r="F43" s="20">
        <v>1781144</v>
      </c>
      <c r="G43" s="28">
        <f t="shared" si="6"/>
        <v>0.57046772649997501</v>
      </c>
      <c r="H43" s="21">
        <f t="shared" si="7"/>
        <v>144375</v>
      </c>
      <c r="I43" s="56">
        <f t="shared" si="8"/>
        <v>-1341108</v>
      </c>
    </row>
    <row r="44" spans="1:12" x14ac:dyDescent="0.2">
      <c r="A44" s="81" t="s">
        <v>32</v>
      </c>
      <c r="B44" s="75">
        <v>2450526</v>
      </c>
      <c r="C44" s="100">
        <v>2417339</v>
      </c>
      <c r="D44" s="20">
        <v>1618609</v>
      </c>
      <c r="E44" s="28">
        <f t="shared" si="5"/>
        <v>0.66051492618319496</v>
      </c>
      <c r="F44" s="20">
        <v>1676727</v>
      </c>
      <c r="G44" s="28">
        <f t="shared" si="6"/>
        <v>0.69362509767972136</v>
      </c>
      <c r="H44" s="21">
        <f t="shared" si="7"/>
        <v>58118</v>
      </c>
      <c r="I44" s="56">
        <f t="shared" si="8"/>
        <v>-740612</v>
      </c>
    </row>
    <row r="45" spans="1:12" x14ac:dyDescent="0.2">
      <c r="A45" s="81" t="s">
        <v>33</v>
      </c>
      <c r="B45" s="75">
        <v>1761679</v>
      </c>
      <c r="C45" s="100">
        <v>1519000</v>
      </c>
      <c r="D45" s="20">
        <v>64574</v>
      </c>
      <c r="E45" s="28">
        <f t="shared" si="5"/>
        <v>3.6654804876484308E-2</v>
      </c>
      <c r="F45" s="20">
        <v>54993</v>
      </c>
      <c r="G45" s="28">
        <f t="shared" si="6"/>
        <v>3.620342330480579E-2</v>
      </c>
      <c r="H45" s="21">
        <f t="shared" si="7"/>
        <v>-9581</v>
      </c>
      <c r="I45" s="56">
        <f t="shared" si="8"/>
        <v>-1464007</v>
      </c>
    </row>
    <row r="46" spans="1:12" x14ac:dyDescent="0.2">
      <c r="A46" s="81" t="s">
        <v>52</v>
      </c>
      <c r="B46" s="75">
        <v>1655650</v>
      </c>
      <c r="C46" s="100">
        <v>1996278</v>
      </c>
      <c r="D46" s="20">
        <v>713939</v>
      </c>
      <c r="E46" s="28">
        <f t="shared" si="5"/>
        <v>0.4312137227070939</v>
      </c>
      <c r="F46" s="20">
        <v>789769</v>
      </c>
      <c r="G46" s="28">
        <f t="shared" si="6"/>
        <v>0.39562075021615228</v>
      </c>
      <c r="H46" s="21">
        <f t="shared" si="7"/>
        <v>75830</v>
      </c>
      <c r="I46" s="56">
        <f t="shared" si="8"/>
        <v>-1206509</v>
      </c>
    </row>
    <row r="47" spans="1:12" x14ac:dyDescent="0.2">
      <c r="A47" s="81" t="s">
        <v>38</v>
      </c>
      <c r="B47" s="75">
        <v>333000</v>
      </c>
      <c r="C47" s="100">
        <v>490932</v>
      </c>
      <c r="D47" s="20">
        <v>170703</v>
      </c>
      <c r="E47" s="28">
        <f t="shared" si="5"/>
        <v>0.51262162162162161</v>
      </c>
      <c r="F47" s="20">
        <v>275144</v>
      </c>
      <c r="G47" s="28">
        <f t="shared" si="6"/>
        <v>0.56045236407486165</v>
      </c>
      <c r="H47" s="21">
        <f t="shared" si="7"/>
        <v>104441</v>
      </c>
      <c r="I47" s="56">
        <f t="shared" si="8"/>
        <v>-215788</v>
      </c>
    </row>
    <row r="48" spans="1:12" x14ac:dyDescent="0.2">
      <c r="A48" s="81" t="s">
        <v>85</v>
      </c>
      <c r="B48" s="75">
        <v>3924712</v>
      </c>
      <c r="C48" s="100">
        <v>3649914</v>
      </c>
      <c r="D48" s="20">
        <v>3333942</v>
      </c>
      <c r="E48" s="28">
        <f t="shared" si="5"/>
        <v>0.84947430537578295</v>
      </c>
      <c r="F48" s="20">
        <v>2942851</v>
      </c>
      <c r="G48" s="28">
        <f t="shared" si="6"/>
        <v>0.80627954521668177</v>
      </c>
      <c r="H48" s="21">
        <f t="shared" si="7"/>
        <v>-391091</v>
      </c>
      <c r="I48" s="56">
        <f t="shared" si="8"/>
        <v>-707063</v>
      </c>
    </row>
    <row r="49" spans="1:11" x14ac:dyDescent="0.2">
      <c r="A49" s="81" t="s">
        <v>34</v>
      </c>
      <c r="B49" s="75">
        <v>14000</v>
      </c>
      <c r="C49" s="100">
        <v>14000</v>
      </c>
      <c r="D49" s="62">
        <v>4830</v>
      </c>
      <c r="E49" s="28">
        <f>D49/B49</f>
        <v>0.34499999999999997</v>
      </c>
      <c r="F49" s="62">
        <v>1488</v>
      </c>
      <c r="G49" s="28">
        <f>F49/C49</f>
        <v>0.10628571428571429</v>
      </c>
      <c r="H49" s="21">
        <f t="shared" si="7"/>
        <v>-3342</v>
      </c>
      <c r="I49" s="56">
        <f t="shared" si="8"/>
        <v>-12512</v>
      </c>
    </row>
    <row r="50" spans="1:11" x14ac:dyDescent="0.2">
      <c r="A50" s="81"/>
      <c r="B50" s="75"/>
      <c r="C50" s="100"/>
      <c r="D50" s="62"/>
      <c r="E50" s="28"/>
      <c r="F50" s="62"/>
      <c r="G50" s="28"/>
      <c r="H50" s="21"/>
      <c r="I50" s="56"/>
    </row>
    <row r="51" spans="1:11" x14ac:dyDescent="0.2">
      <c r="A51" s="81"/>
      <c r="B51" s="88"/>
      <c r="C51" s="66"/>
      <c r="D51" s="72"/>
      <c r="E51" s="37"/>
      <c r="F51" s="27"/>
      <c r="G51" s="26"/>
      <c r="H51" s="21"/>
      <c r="I51" s="56"/>
    </row>
    <row r="52" spans="1:11" x14ac:dyDescent="0.2">
      <c r="A52" s="84" t="s">
        <v>48</v>
      </c>
      <c r="B52" s="66">
        <f>SUM(B41:B49)</f>
        <v>58007291</v>
      </c>
      <c r="C52" s="66">
        <f>SUM(C41:C49)</f>
        <v>59234976</v>
      </c>
      <c r="D52" s="72">
        <f>SUM(D41:D49)</f>
        <v>33406653</v>
      </c>
      <c r="E52" s="28">
        <f>D52/B52</f>
        <v>0.57590438070965944</v>
      </c>
      <c r="F52" s="27">
        <f>SUM(F41:F49)</f>
        <v>33500614</v>
      </c>
      <c r="G52" s="28">
        <f>F52/C52</f>
        <v>0.56555461421981501</v>
      </c>
      <c r="H52" s="21">
        <f>SUM(H41:H49)</f>
        <v>93961</v>
      </c>
      <c r="I52" s="56">
        <f>F52-C52</f>
        <v>-25734362</v>
      </c>
      <c r="J52" s="106"/>
      <c r="K52" s="20"/>
    </row>
    <row r="53" spans="1:11" x14ac:dyDescent="0.2">
      <c r="A53" s="81"/>
      <c r="B53" s="66"/>
      <c r="C53" s="66"/>
      <c r="D53" s="72"/>
      <c r="E53" s="37"/>
      <c r="F53" s="27"/>
      <c r="G53" s="26"/>
      <c r="H53" s="21"/>
      <c r="I53" s="56"/>
    </row>
    <row r="54" spans="1:11" ht="13.5" thickBot="1" x14ac:dyDescent="0.25">
      <c r="A54" s="81" t="s">
        <v>43</v>
      </c>
      <c r="B54" s="68">
        <f>B38-B52</f>
        <v>0</v>
      </c>
      <c r="C54" s="68">
        <f>C38-C52</f>
        <v>0</v>
      </c>
      <c r="D54" s="193">
        <f>D38-D52</f>
        <v>15097358</v>
      </c>
      <c r="E54" s="27"/>
      <c r="F54" s="191">
        <f>F38-F52</f>
        <v>17571036</v>
      </c>
      <c r="G54" s="27"/>
      <c r="H54" s="194">
        <f>H38-H52</f>
        <v>2473678</v>
      </c>
      <c r="I54" s="57">
        <f>F54-C54</f>
        <v>17571036</v>
      </c>
      <c r="J54" s="18"/>
      <c r="K54" s="18"/>
    </row>
    <row r="55" spans="1:11" ht="13.5" thickTop="1" x14ac:dyDescent="0.2">
      <c r="A55" s="87"/>
      <c r="B55" s="89"/>
      <c r="C55" s="59"/>
      <c r="D55" s="74"/>
      <c r="E55" s="24"/>
      <c r="F55" s="24"/>
      <c r="G55" s="24"/>
      <c r="H55" s="25"/>
      <c r="I55" s="50"/>
    </row>
    <row r="56" spans="1:11" x14ac:dyDescent="0.2">
      <c r="A56" s="14"/>
      <c r="B56" s="26"/>
      <c r="C56" s="26"/>
      <c r="D56" s="48"/>
      <c r="E56" s="26"/>
      <c r="F56" s="48"/>
      <c r="G56" s="26"/>
      <c r="H56" s="48"/>
    </row>
    <row r="57" spans="1:11" x14ac:dyDescent="0.2">
      <c r="A57" s="26"/>
      <c r="D57" s="53"/>
      <c r="F57" s="20"/>
    </row>
    <row r="58" spans="1:11" x14ac:dyDescent="0.2">
      <c r="A58" s="26"/>
      <c r="D58" s="18"/>
    </row>
    <row r="59" spans="1:11" x14ac:dyDescent="0.2">
      <c r="D59" s="18"/>
    </row>
    <row r="60" spans="1:11" x14ac:dyDescent="0.2">
      <c r="D60" s="18"/>
    </row>
    <row r="64" spans="1:11" x14ac:dyDescent="0.2">
      <c r="F64" s="20"/>
    </row>
  </sheetData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zoomScale="90" zoomScaleNormal="90" workbookViewId="0">
      <selection activeCell="F34" sqref="F34"/>
    </sheetView>
  </sheetViews>
  <sheetFormatPr defaultRowHeight="12.75" x14ac:dyDescent="0.2"/>
  <cols>
    <col min="1" max="1" width="30.7109375" customWidth="1"/>
    <col min="2" max="2" width="17.5703125" customWidth="1"/>
    <col min="3" max="3" width="15.28515625" customWidth="1"/>
    <col min="4" max="4" width="16.7109375" customWidth="1"/>
    <col min="5" max="5" width="14.5703125" customWidth="1"/>
    <col min="6" max="8" width="17.5703125" customWidth="1"/>
    <col min="9" max="9" width="17.5703125" style="182" customWidth="1"/>
    <col min="10" max="10" width="17.5703125" customWidth="1"/>
    <col min="11" max="11" width="15.28515625" customWidth="1"/>
    <col min="12" max="12" width="14.42578125" customWidth="1"/>
    <col min="13" max="13" width="13.7109375" customWidth="1"/>
    <col min="14" max="14" width="14.5703125" style="182" customWidth="1"/>
    <col min="15" max="15" width="15.140625" customWidth="1"/>
  </cols>
  <sheetData>
    <row r="1" spans="1:15" ht="18" x14ac:dyDescent="0.25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ht="18" x14ac:dyDescent="0.25">
      <c r="A2" s="232" t="s">
        <v>63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4" spans="1:15" ht="23.25" x14ac:dyDescent="0.35">
      <c r="A4" s="116"/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5" ht="23.25" x14ac:dyDescent="0.35">
      <c r="A5" s="119"/>
      <c r="B5" s="120">
        <v>44286</v>
      </c>
      <c r="C5" s="121"/>
      <c r="D5" s="121"/>
      <c r="E5" s="122"/>
      <c r="F5" s="125">
        <v>44620</v>
      </c>
      <c r="G5" s="123"/>
      <c r="H5" s="123"/>
      <c r="I5" s="123"/>
      <c r="J5" s="124"/>
      <c r="K5" s="125">
        <v>44651</v>
      </c>
      <c r="L5" s="123"/>
      <c r="M5" s="123"/>
      <c r="N5" s="123"/>
      <c r="O5" s="124"/>
    </row>
    <row r="6" spans="1:15" ht="23.25" x14ac:dyDescent="0.35">
      <c r="A6" s="195"/>
      <c r="B6" s="196" t="s">
        <v>64</v>
      </c>
      <c r="C6" s="196" t="s">
        <v>65</v>
      </c>
      <c r="D6" s="196" t="s">
        <v>67</v>
      </c>
      <c r="E6" s="217" t="s">
        <v>35</v>
      </c>
      <c r="F6" s="196" t="s">
        <v>64</v>
      </c>
      <c r="G6" s="196" t="s">
        <v>65</v>
      </c>
      <c r="H6" s="196" t="s">
        <v>67</v>
      </c>
      <c r="I6" s="196" t="s">
        <v>195</v>
      </c>
      <c r="J6" s="217" t="s">
        <v>35</v>
      </c>
      <c r="K6" s="196" t="s">
        <v>64</v>
      </c>
      <c r="L6" s="196" t="s">
        <v>65</v>
      </c>
      <c r="M6" s="196" t="s">
        <v>67</v>
      </c>
      <c r="N6" s="196" t="s">
        <v>195</v>
      </c>
      <c r="O6" s="217" t="s">
        <v>35</v>
      </c>
    </row>
    <row r="7" spans="1:15" ht="23.25" x14ac:dyDescent="0.35">
      <c r="A7" s="197"/>
      <c r="B7" s="198" t="s">
        <v>66</v>
      </c>
      <c r="C7" s="198" t="s">
        <v>66</v>
      </c>
      <c r="D7" s="198" t="s">
        <v>91</v>
      </c>
      <c r="E7" s="218"/>
      <c r="F7" s="198" t="s">
        <v>66</v>
      </c>
      <c r="G7" s="198" t="s">
        <v>66</v>
      </c>
      <c r="H7" s="198" t="s">
        <v>91</v>
      </c>
      <c r="I7" s="198" t="s">
        <v>33</v>
      </c>
      <c r="J7" s="218"/>
      <c r="K7" s="198" t="s">
        <v>66</v>
      </c>
      <c r="L7" s="198" t="s">
        <v>66</v>
      </c>
      <c r="M7" s="198" t="s">
        <v>91</v>
      </c>
      <c r="N7" s="198" t="s">
        <v>33</v>
      </c>
      <c r="O7" s="218"/>
    </row>
    <row r="8" spans="1:15" ht="15" x14ac:dyDescent="0.25">
      <c r="A8" s="199" t="s">
        <v>68</v>
      </c>
      <c r="B8" s="200"/>
      <c r="C8" s="201"/>
      <c r="D8" s="201"/>
      <c r="E8" s="219"/>
      <c r="F8" s="200"/>
      <c r="G8" s="200"/>
      <c r="H8" s="200"/>
      <c r="I8" s="200"/>
      <c r="J8" s="219"/>
      <c r="K8" s="200"/>
      <c r="L8" s="200"/>
      <c r="M8" s="200"/>
      <c r="N8" s="200"/>
      <c r="O8" s="219"/>
    </row>
    <row r="9" spans="1:15" x14ac:dyDescent="0.2">
      <c r="A9" s="202" t="s">
        <v>84</v>
      </c>
      <c r="B9" s="203">
        <v>-1074775</v>
      </c>
      <c r="C9" s="203">
        <v>1617698</v>
      </c>
      <c r="D9" s="203">
        <f>240257-645340</f>
        <v>-405083</v>
      </c>
      <c r="E9" s="220">
        <f t="shared" ref="E9:E14" si="0">SUM(B9:D9)</f>
        <v>137840</v>
      </c>
      <c r="F9" s="204">
        <v>-4625490</v>
      </c>
      <c r="G9" s="203">
        <v>973765</v>
      </c>
      <c r="H9" s="203"/>
      <c r="I9" s="203">
        <v>3027386</v>
      </c>
      <c r="J9" s="220">
        <f>SUM(F9:I9)</f>
        <v>-624339</v>
      </c>
      <c r="K9" s="204">
        <v>-5700083</v>
      </c>
      <c r="L9" s="203">
        <v>2064396</v>
      </c>
      <c r="M9" s="203"/>
      <c r="N9" s="203">
        <v>3163687</v>
      </c>
      <c r="O9" s="220">
        <f>SUM(K9:N9)</f>
        <v>-472000</v>
      </c>
    </row>
    <row r="10" spans="1:15" x14ac:dyDescent="0.2">
      <c r="A10" s="200" t="s">
        <v>69</v>
      </c>
      <c r="B10" s="205">
        <v>12118</v>
      </c>
      <c r="C10" s="205"/>
      <c r="D10" s="205"/>
      <c r="E10" s="221">
        <f t="shared" si="0"/>
        <v>12118</v>
      </c>
      <c r="F10" s="205">
        <v>13139</v>
      </c>
      <c r="G10" s="206"/>
      <c r="H10" s="206"/>
      <c r="I10" s="206"/>
      <c r="J10" s="228">
        <f t="shared" ref="J10:J14" si="1">SUM(F10:I10)</f>
        <v>13139</v>
      </c>
      <c r="K10" s="205">
        <v>11576</v>
      </c>
      <c r="L10" s="206"/>
      <c r="M10" s="206"/>
      <c r="N10" s="206"/>
      <c r="O10" s="228">
        <f t="shared" ref="O10:O14" si="2">SUM(K10:N10)</f>
        <v>11576</v>
      </c>
    </row>
    <row r="11" spans="1:15" x14ac:dyDescent="0.2">
      <c r="A11" s="200" t="s">
        <v>70</v>
      </c>
      <c r="B11" s="205">
        <v>159835</v>
      </c>
      <c r="C11" s="205">
        <v>-95972</v>
      </c>
      <c r="D11" s="205"/>
      <c r="E11" s="221">
        <f t="shared" si="0"/>
        <v>63863</v>
      </c>
      <c r="F11" s="205">
        <v>663906</v>
      </c>
      <c r="G11" s="205">
        <v>-634751</v>
      </c>
      <c r="H11" s="205"/>
      <c r="I11" s="205"/>
      <c r="J11" s="228">
        <f t="shared" si="1"/>
        <v>29155</v>
      </c>
      <c r="K11" s="205">
        <v>839330</v>
      </c>
      <c r="L11" s="205">
        <v>-824025</v>
      </c>
      <c r="M11" s="205"/>
      <c r="N11" s="205"/>
      <c r="O11" s="228">
        <f t="shared" si="2"/>
        <v>15305</v>
      </c>
    </row>
    <row r="12" spans="1:15" x14ac:dyDescent="0.2">
      <c r="A12" s="200" t="s">
        <v>71</v>
      </c>
      <c r="B12" s="205">
        <v>0</v>
      </c>
      <c r="C12" s="205">
        <v>97194</v>
      </c>
      <c r="D12" s="205"/>
      <c r="E12" s="221">
        <f t="shared" si="0"/>
        <v>97194</v>
      </c>
      <c r="F12" s="205">
        <v>20</v>
      </c>
      <c r="G12" s="205">
        <v>2379</v>
      </c>
      <c r="H12" s="205"/>
      <c r="I12" s="205"/>
      <c r="J12" s="228">
        <f t="shared" si="1"/>
        <v>2399</v>
      </c>
      <c r="K12" s="205">
        <v>27</v>
      </c>
      <c r="L12" s="205">
        <v>9825</v>
      </c>
      <c r="M12" s="205"/>
      <c r="N12" s="205"/>
      <c r="O12" s="228">
        <f t="shared" si="2"/>
        <v>9852</v>
      </c>
    </row>
    <row r="13" spans="1:15" x14ac:dyDescent="0.2">
      <c r="A13" s="202" t="s">
        <v>157</v>
      </c>
      <c r="B13" s="205">
        <v>345932</v>
      </c>
      <c r="C13" s="205">
        <v>4605</v>
      </c>
      <c r="D13" s="205"/>
      <c r="E13" s="221">
        <f t="shared" si="0"/>
        <v>350537</v>
      </c>
      <c r="F13" s="205">
        <v>24497</v>
      </c>
      <c r="G13" s="205">
        <v>11755</v>
      </c>
      <c r="H13" s="205"/>
      <c r="I13" s="205"/>
      <c r="J13" s="228">
        <f t="shared" si="1"/>
        <v>36252</v>
      </c>
      <c r="K13" s="205">
        <v>70947</v>
      </c>
      <c r="L13" s="205">
        <v>12702</v>
      </c>
      <c r="M13" s="205"/>
      <c r="N13" s="205"/>
      <c r="O13" s="228">
        <f t="shared" si="2"/>
        <v>83649</v>
      </c>
    </row>
    <row r="14" spans="1:15" x14ac:dyDescent="0.2">
      <c r="A14" s="200" t="s">
        <v>79</v>
      </c>
      <c r="B14" s="205">
        <v>6902</v>
      </c>
      <c r="C14" s="205"/>
      <c r="D14" s="205"/>
      <c r="E14" s="221">
        <f t="shared" si="0"/>
        <v>6902</v>
      </c>
      <c r="F14" s="205">
        <v>6978</v>
      </c>
      <c r="G14" s="205"/>
      <c r="H14" s="205"/>
      <c r="I14" s="205"/>
      <c r="J14" s="228">
        <f t="shared" si="1"/>
        <v>6978</v>
      </c>
      <c r="K14" s="205">
        <v>23004</v>
      </c>
      <c r="L14" s="205"/>
      <c r="M14" s="205"/>
      <c r="N14" s="205"/>
      <c r="O14" s="228">
        <f t="shared" si="2"/>
        <v>23004</v>
      </c>
    </row>
    <row r="15" spans="1:15" ht="15" x14ac:dyDescent="0.25">
      <c r="A15" s="207" t="s">
        <v>72</v>
      </c>
      <c r="B15" s="208">
        <f t="shared" ref="B15:O15" si="3">SUM(B8:B14)</f>
        <v>-549988</v>
      </c>
      <c r="C15" s="208">
        <f t="shared" si="3"/>
        <v>1623525</v>
      </c>
      <c r="D15" s="208">
        <f t="shared" si="3"/>
        <v>-405083</v>
      </c>
      <c r="E15" s="222">
        <f t="shared" si="3"/>
        <v>668454</v>
      </c>
      <c r="F15" s="208">
        <f t="shared" si="3"/>
        <v>-3916950</v>
      </c>
      <c r="G15" s="208">
        <f t="shared" si="3"/>
        <v>353148</v>
      </c>
      <c r="H15" s="208"/>
      <c r="I15" s="208">
        <f t="shared" si="3"/>
        <v>3027386</v>
      </c>
      <c r="J15" s="229">
        <f t="shared" si="3"/>
        <v>-536416</v>
      </c>
      <c r="K15" s="208">
        <f t="shared" si="3"/>
        <v>-4755199</v>
      </c>
      <c r="L15" s="208">
        <f t="shared" si="3"/>
        <v>1262898</v>
      </c>
      <c r="M15" s="208"/>
      <c r="N15" s="208">
        <f t="shared" si="3"/>
        <v>3163687</v>
      </c>
      <c r="O15" s="229">
        <f t="shared" si="3"/>
        <v>-328614</v>
      </c>
    </row>
    <row r="16" spans="1:15" ht="15" x14ac:dyDescent="0.25">
      <c r="A16" s="207" t="s">
        <v>73</v>
      </c>
      <c r="B16" s="209">
        <v>3068</v>
      </c>
      <c r="C16" s="209"/>
      <c r="D16" s="209"/>
      <c r="E16" s="223">
        <f>B16</f>
        <v>3068</v>
      </c>
      <c r="F16" s="209">
        <v>3098</v>
      </c>
      <c r="G16" s="209"/>
      <c r="H16" s="209"/>
      <c r="I16" s="209"/>
      <c r="J16" s="223">
        <f>F16</f>
        <v>3098</v>
      </c>
      <c r="K16" s="209">
        <v>3298</v>
      </c>
      <c r="L16" s="209"/>
      <c r="M16" s="209"/>
      <c r="N16" s="209"/>
      <c r="O16" s="223">
        <f>K16</f>
        <v>3298</v>
      </c>
    </row>
    <row r="17" spans="1:15" ht="15" x14ac:dyDescent="0.25">
      <c r="A17" s="199" t="s">
        <v>74</v>
      </c>
      <c r="B17" s="205"/>
      <c r="C17" s="206"/>
      <c r="D17" s="206"/>
      <c r="E17" s="224"/>
      <c r="F17" s="205"/>
      <c r="G17" s="206"/>
      <c r="H17" s="206"/>
      <c r="I17" s="206"/>
      <c r="J17" s="224"/>
      <c r="K17" s="205"/>
      <c r="L17" s="206"/>
      <c r="M17" s="206"/>
      <c r="N17" s="206"/>
      <c r="O17" s="224"/>
    </row>
    <row r="18" spans="1:15" x14ac:dyDescent="0.2">
      <c r="A18" s="200" t="s">
        <v>80</v>
      </c>
      <c r="B18" s="205">
        <v>17379871</v>
      </c>
      <c r="C18" s="206"/>
      <c r="D18" s="206">
        <f>152723+4633929</f>
        <v>4786652</v>
      </c>
      <c r="E18" s="224">
        <f>SUM(B18:D18)</f>
        <v>22166523</v>
      </c>
      <c r="F18" s="205">
        <v>29086443</v>
      </c>
      <c r="G18" s="206"/>
      <c r="H18" s="206">
        <v>4458592</v>
      </c>
      <c r="I18" s="206"/>
      <c r="J18" s="224">
        <f>SUM(F18:I18)</f>
        <v>33545035</v>
      </c>
      <c r="K18" s="205">
        <v>27410924</v>
      </c>
      <c r="L18" s="206"/>
      <c r="M18" s="206">
        <v>4598720</v>
      </c>
      <c r="N18" s="206"/>
      <c r="O18" s="224">
        <f>SUM(K18:N18)</f>
        <v>32009644</v>
      </c>
    </row>
    <row r="19" spans="1:15" x14ac:dyDescent="0.2">
      <c r="A19" s="200" t="s">
        <v>81</v>
      </c>
      <c r="B19" s="205">
        <v>8506677</v>
      </c>
      <c r="C19" s="206"/>
      <c r="D19" s="206"/>
      <c r="E19" s="224">
        <f>SUM(B19:D19)</f>
        <v>8506677</v>
      </c>
      <c r="F19" s="205">
        <v>8580919</v>
      </c>
      <c r="G19" s="206"/>
      <c r="H19" s="206"/>
      <c r="I19" s="206"/>
      <c r="J19" s="224">
        <f t="shared" ref="J19:J22" si="4">SUM(F19:I19)</f>
        <v>8580919</v>
      </c>
      <c r="K19" s="205">
        <v>8587843</v>
      </c>
      <c r="L19" s="206"/>
      <c r="M19" s="206"/>
      <c r="N19" s="206"/>
      <c r="O19" s="224">
        <f t="shared" ref="O19:O22" si="5">SUM(K19:N19)</f>
        <v>8587843</v>
      </c>
    </row>
    <row r="20" spans="1:15" x14ac:dyDescent="0.2">
      <c r="A20" s="200" t="s">
        <v>75</v>
      </c>
      <c r="B20" s="205">
        <v>228615</v>
      </c>
      <c r="C20" s="205"/>
      <c r="D20" s="205">
        <f>5387+221705</f>
        <v>227092</v>
      </c>
      <c r="E20" s="224">
        <f>SUM(B20:D20)</f>
        <v>455707</v>
      </c>
      <c r="F20" s="205">
        <v>172434</v>
      </c>
      <c r="G20" s="205"/>
      <c r="H20" s="205">
        <v>138030</v>
      </c>
      <c r="I20" s="205"/>
      <c r="J20" s="224">
        <f t="shared" si="4"/>
        <v>310464</v>
      </c>
      <c r="K20" s="205">
        <v>57904</v>
      </c>
      <c r="L20" s="205"/>
      <c r="M20" s="205">
        <v>86337</v>
      </c>
      <c r="N20" s="205"/>
      <c r="O20" s="224">
        <f t="shared" si="5"/>
        <v>144241</v>
      </c>
    </row>
    <row r="21" spans="1:15" x14ac:dyDescent="0.2">
      <c r="A21" s="200" t="s">
        <v>76</v>
      </c>
      <c r="B21" s="205">
        <v>297</v>
      </c>
      <c r="C21" s="205"/>
      <c r="D21" s="205"/>
      <c r="E21" s="224">
        <f>SUM(B21:D21)</f>
        <v>297</v>
      </c>
      <c r="F21" s="205">
        <v>297</v>
      </c>
      <c r="G21" s="205"/>
      <c r="H21" s="205"/>
      <c r="I21" s="205"/>
      <c r="J21" s="224">
        <f t="shared" si="4"/>
        <v>297</v>
      </c>
      <c r="K21" s="205">
        <v>298</v>
      </c>
      <c r="L21" s="205"/>
      <c r="M21" s="205"/>
      <c r="N21" s="205"/>
      <c r="O21" s="224">
        <f t="shared" si="5"/>
        <v>298</v>
      </c>
    </row>
    <row r="22" spans="1:15" x14ac:dyDescent="0.2">
      <c r="A22" s="210" t="s">
        <v>147</v>
      </c>
      <c r="B22" s="211">
        <v>8846</v>
      </c>
      <c r="C22" s="211"/>
      <c r="D22" s="211"/>
      <c r="E22" s="225">
        <f>SUM(B22:D22)</f>
        <v>8846</v>
      </c>
      <c r="F22" s="211">
        <v>8848</v>
      </c>
      <c r="G22" s="211"/>
      <c r="H22" s="211"/>
      <c r="I22" s="211"/>
      <c r="J22" s="225">
        <f t="shared" si="4"/>
        <v>8848</v>
      </c>
      <c r="K22" s="211">
        <v>8849</v>
      </c>
      <c r="L22" s="211"/>
      <c r="M22" s="211"/>
      <c r="N22" s="211"/>
      <c r="O22" s="225">
        <f t="shared" si="5"/>
        <v>8849</v>
      </c>
    </row>
    <row r="23" spans="1:15" ht="15" x14ac:dyDescent="0.25">
      <c r="A23" s="212" t="s">
        <v>77</v>
      </c>
      <c r="B23" s="213">
        <f t="shared" ref="B23:O23" si="6">SUM(B17:B22)</f>
        <v>26124306</v>
      </c>
      <c r="C23" s="214"/>
      <c r="D23" s="214">
        <f t="shared" si="6"/>
        <v>5013744</v>
      </c>
      <c r="E23" s="226">
        <f t="shared" si="6"/>
        <v>31138050</v>
      </c>
      <c r="F23" s="213">
        <f t="shared" si="6"/>
        <v>37848941</v>
      </c>
      <c r="G23" s="214"/>
      <c r="H23" s="214">
        <f t="shared" si="6"/>
        <v>4596622</v>
      </c>
      <c r="I23" s="214"/>
      <c r="J23" s="226">
        <f t="shared" si="6"/>
        <v>42445563</v>
      </c>
      <c r="K23" s="213">
        <f t="shared" si="6"/>
        <v>36065818</v>
      </c>
      <c r="L23" s="214"/>
      <c r="M23" s="214">
        <f t="shared" si="6"/>
        <v>4685057</v>
      </c>
      <c r="N23" s="214"/>
      <c r="O23" s="226">
        <f t="shared" si="6"/>
        <v>40750875</v>
      </c>
    </row>
    <row r="24" spans="1:15" ht="15" customHeight="1" x14ac:dyDescent="0.25">
      <c r="A24" s="215" t="s">
        <v>78</v>
      </c>
      <c r="B24" s="216">
        <f>B23+B16+B15</f>
        <v>25577386</v>
      </c>
      <c r="C24" s="216">
        <f>C15+C16+C23</f>
        <v>1623525</v>
      </c>
      <c r="D24" s="216">
        <f>D23+D15</f>
        <v>4608661</v>
      </c>
      <c r="E24" s="227">
        <f>E23+E16+E15</f>
        <v>31809572</v>
      </c>
      <c r="F24" s="216">
        <f>F23+F16+F15</f>
        <v>33935089</v>
      </c>
      <c r="G24" s="216">
        <f>G23+G15</f>
        <v>353148</v>
      </c>
      <c r="H24" s="216">
        <f>H23+H15</f>
        <v>4596622</v>
      </c>
      <c r="I24" s="216">
        <f>I23+I15</f>
        <v>3027386</v>
      </c>
      <c r="J24" s="227">
        <f>J23+J16+J15</f>
        <v>41912245</v>
      </c>
      <c r="K24" s="216">
        <f>K15+K16+K23</f>
        <v>31313917</v>
      </c>
      <c r="L24" s="216">
        <f>L23+L15</f>
        <v>1262898</v>
      </c>
      <c r="M24" s="216">
        <f>M23+M15</f>
        <v>4685057</v>
      </c>
      <c r="N24" s="216">
        <f>N23+N15</f>
        <v>3163687</v>
      </c>
      <c r="O24" s="227">
        <f>O23+O16+O15</f>
        <v>40425559</v>
      </c>
    </row>
    <row r="25" spans="1:15" ht="15" x14ac:dyDescent="0.2">
      <c r="E25" s="126"/>
      <c r="F25" s="126"/>
      <c r="G25" s="126"/>
      <c r="H25" s="126"/>
      <c r="I25" s="126"/>
      <c r="J25" s="136"/>
      <c r="K25" s="126"/>
      <c r="L25" s="126"/>
      <c r="M25" s="126"/>
      <c r="N25" s="126"/>
      <c r="O25" s="126"/>
    </row>
  </sheetData>
  <mergeCells count="2">
    <mergeCell ref="A1:O1"/>
    <mergeCell ref="A2:O2"/>
  </mergeCells>
  <pageMargins left="0.7" right="0.7" top="0.75" bottom="0.75" header="0.3" footer="0.3"/>
  <pageSetup orientation="portrait" r:id="rId1"/>
  <ignoredErrors>
    <ignoredError sqref="B23 K23 F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479"/>
  <sheetViews>
    <sheetView zoomScale="85" zoomScaleNormal="85" workbookViewId="0">
      <selection activeCell="A5" sqref="A5:D30"/>
    </sheetView>
  </sheetViews>
  <sheetFormatPr defaultRowHeight="19.5" customHeight="1" x14ac:dyDescent="0.2"/>
  <cols>
    <col min="1" max="1" width="40.140625" bestFit="1" customWidth="1"/>
    <col min="2" max="2" width="76" customWidth="1"/>
    <col min="3" max="3" width="20" style="60" customWidth="1"/>
    <col min="4" max="4" width="17.140625" style="35" customWidth="1"/>
  </cols>
  <sheetData>
    <row r="1" spans="1:5" ht="19.5" customHeight="1" x14ac:dyDescent="0.25">
      <c r="A1" s="127" t="s">
        <v>0</v>
      </c>
      <c r="B1" s="145"/>
      <c r="C1" s="128"/>
      <c r="D1" s="129"/>
    </row>
    <row r="2" spans="1:5" ht="19.5" customHeight="1" x14ac:dyDescent="0.25">
      <c r="A2" s="130" t="s">
        <v>250</v>
      </c>
      <c r="B2" s="146"/>
      <c r="C2" s="131"/>
      <c r="D2" s="132"/>
    </row>
    <row r="3" spans="1:5" ht="19.5" customHeight="1" x14ac:dyDescent="0.25">
      <c r="A3" s="133" t="s">
        <v>39</v>
      </c>
      <c r="B3" s="147" t="s">
        <v>83</v>
      </c>
      <c r="C3" s="105" t="s">
        <v>40</v>
      </c>
      <c r="D3" s="134" t="s">
        <v>41</v>
      </c>
    </row>
    <row r="4" spans="1:5" ht="19.5" customHeight="1" x14ac:dyDescent="0.2">
      <c r="A4" s="81"/>
      <c r="B4" s="26"/>
      <c r="C4" s="94"/>
      <c r="D4" s="104"/>
    </row>
    <row r="5" spans="1:5" ht="19.5" customHeight="1" x14ac:dyDescent="0.2">
      <c r="A5" s="70" t="s">
        <v>445</v>
      </c>
      <c r="B5" s="152" t="s">
        <v>592</v>
      </c>
      <c r="C5" s="154">
        <v>362675.54</v>
      </c>
      <c r="D5" s="135">
        <v>44637</v>
      </c>
      <c r="E5" s="58"/>
    </row>
    <row r="6" spans="1:5" ht="19.5" customHeight="1" x14ac:dyDescent="0.2">
      <c r="A6" s="70" t="s">
        <v>593</v>
      </c>
      <c r="B6" s="152" t="s">
        <v>594</v>
      </c>
      <c r="C6" s="155">
        <v>307149.24</v>
      </c>
      <c r="D6" s="115">
        <v>44642</v>
      </c>
      <c r="E6" s="58"/>
    </row>
    <row r="7" spans="1:5" ht="19.5" customHeight="1" x14ac:dyDescent="0.2">
      <c r="A7" s="70" t="s">
        <v>251</v>
      </c>
      <c r="B7" s="152" t="s">
        <v>252</v>
      </c>
      <c r="C7" s="155">
        <v>151715</v>
      </c>
      <c r="D7" s="115">
        <v>44642</v>
      </c>
      <c r="E7" s="58"/>
    </row>
    <row r="8" spans="1:5" ht="19.5" customHeight="1" x14ac:dyDescent="0.2">
      <c r="A8" s="70" t="s">
        <v>253</v>
      </c>
      <c r="B8" s="152" t="s">
        <v>254</v>
      </c>
      <c r="C8" s="155">
        <v>144765.1</v>
      </c>
      <c r="D8" s="115">
        <v>44651</v>
      </c>
      <c r="E8" s="58"/>
    </row>
    <row r="9" spans="1:5" ht="19.5" customHeight="1" x14ac:dyDescent="0.2">
      <c r="A9" s="70" t="s">
        <v>92</v>
      </c>
      <c r="B9" s="152" t="s">
        <v>134</v>
      </c>
      <c r="C9" s="155">
        <v>126038.16</v>
      </c>
      <c r="D9" s="115">
        <v>44637</v>
      </c>
      <c r="E9" s="58"/>
    </row>
    <row r="10" spans="1:5" ht="19.5" customHeight="1" x14ac:dyDescent="0.2">
      <c r="A10" s="70" t="s">
        <v>255</v>
      </c>
      <c r="B10" s="152" t="s">
        <v>256</v>
      </c>
      <c r="C10" s="155">
        <v>122625.57</v>
      </c>
      <c r="D10" s="115">
        <v>44642</v>
      </c>
      <c r="E10" s="58"/>
    </row>
    <row r="11" spans="1:5" ht="19.5" customHeight="1" x14ac:dyDescent="0.2">
      <c r="A11" s="70" t="s">
        <v>595</v>
      </c>
      <c r="B11" s="152" t="s">
        <v>257</v>
      </c>
      <c r="C11" s="155">
        <v>70623.39</v>
      </c>
      <c r="D11" s="115">
        <v>44621</v>
      </c>
      <c r="E11" s="58"/>
    </row>
    <row r="12" spans="1:5" ht="19.5" customHeight="1" x14ac:dyDescent="0.2">
      <c r="A12" s="70" t="s">
        <v>201</v>
      </c>
      <c r="B12" s="152" t="s">
        <v>94</v>
      </c>
      <c r="C12" s="155">
        <v>58148.36</v>
      </c>
      <c r="D12" s="115">
        <v>44621</v>
      </c>
      <c r="E12" s="58"/>
    </row>
    <row r="13" spans="1:5" ht="19.5" customHeight="1" x14ac:dyDescent="0.2">
      <c r="A13" s="70" t="s">
        <v>258</v>
      </c>
      <c r="B13" s="152" t="s">
        <v>259</v>
      </c>
      <c r="C13" s="155">
        <v>53715</v>
      </c>
      <c r="D13" s="115">
        <v>44651</v>
      </c>
      <c r="E13" s="58"/>
    </row>
    <row r="14" spans="1:5" ht="19.5" customHeight="1" x14ac:dyDescent="0.2">
      <c r="A14" s="70" t="s">
        <v>161</v>
      </c>
      <c r="B14" s="152" t="s">
        <v>159</v>
      </c>
      <c r="C14" s="155">
        <v>49695.91</v>
      </c>
      <c r="D14" s="115">
        <v>44637</v>
      </c>
      <c r="E14" s="58"/>
    </row>
    <row r="15" spans="1:5" ht="19.5" customHeight="1" x14ac:dyDescent="0.2">
      <c r="A15" s="70" t="s">
        <v>260</v>
      </c>
      <c r="B15" s="152" t="s">
        <v>261</v>
      </c>
      <c r="C15" s="155">
        <v>41599.65</v>
      </c>
      <c r="D15" s="115">
        <v>44623</v>
      </c>
      <c r="E15" s="58"/>
    </row>
    <row r="16" spans="1:5" ht="19.5" customHeight="1" x14ac:dyDescent="0.2">
      <c r="A16" s="70" t="s">
        <v>136</v>
      </c>
      <c r="B16" s="152" t="s">
        <v>94</v>
      </c>
      <c r="C16" s="155">
        <v>35843.33</v>
      </c>
      <c r="D16" s="115">
        <v>44644</v>
      </c>
      <c r="E16" s="58"/>
    </row>
    <row r="17" spans="1:5" ht="19.5" customHeight="1" x14ac:dyDescent="0.2">
      <c r="A17" s="70" t="s">
        <v>596</v>
      </c>
      <c r="B17" s="152" t="s">
        <v>262</v>
      </c>
      <c r="C17" s="155">
        <v>32085</v>
      </c>
      <c r="D17" s="115">
        <v>44623</v>
      </c>
      <c r="E17" s="58"/>
    </row>
    <row r="18" spans="1:5" ht="19.5" customHeight="1" x14ac:dyDescent="0.2">
      <c r="A18" s="70" t="s">
        <v>263</v>
      </c>
      <c r="B18" s="152" t="s">
        <v>264</v>
      </c>
      <c r="C18" s="155">
        <v>31507</v>
      </c>
      <c r="D18" s="115">
        <v>44637</v>
      </c>
      <c r="E18" s="58"/>
    </row>
    <row r="19" spans="1:5" ht="19.5" customHeight="1" x14ac:dyDescent="0.2">
      <c r="A19" s="70" t="s">
        <v>95</v>
      </c>
      <c r="B19" s="152" t="s">
        <v>196</v>
      </c>
      <c r="C19" s="155">
        <v>29535</v>
      </c>
      <c r="D19" s="115">
        <v>44635</v>
      </c>
      <c r="E19" s="58"/>
    </row>
    <row r="20" spans="1:5" ht="19.5" customHeight="1" x14ac:dyDescent="0.2">
      <c r="A20" s="70" t="s">
        <v>160</v>
      </c>
      <c r="B20" s="152" t="s">
        <v>265</v>
      </c>
      <c r="C20" s="155">
        <v>28790.85</v>
      </c>
      <c r="D20" s="115">
        <v>44637</v>
      </c>
      <c r="E20" s="58"/>
    </row>
    <row r="21" spans="1:5" ht="19.5" customHeight="1" x14ac:dyDescent="0.2">
      <c r="A21" s="70" t="s">
        <v>266</v>
      </c>
      <c r="B21" s="152" t="s">
        <v>591</v>
      </c>
      <c r="C21" s="155">
        <v>27945</v>
      </c>
      <c r="D21" s="115">
        <v>44642</v>
      </c>
      <c r="E21" s="58"/>
    </row>
    <row r="22" spans="1:5" ht="19.5" customHeight="1" x14ac:dyDescent="0.2">
      <c r="A22" s="70" t="s">
        <v>160</v>
      </c>
      <c r="B22" s="152" t="s">
        <v>267</v>
      </c>
      <c r="C22" s="155">
        <v>27417.5</v>
      </c>
      <c r="D22" s="115">
        <v>44622</v>
      </c>
      <c r="E22" s="58"/>
    </row>
    <row r="23" spans="1:5" ht="19.5" customHeight="1" x14ac:dyDescent="0.2">
      <c r="A23" s="70" t="s">
        <v>268</v>
      </c>
      <c r="B23" s="152" t="s">
        <v>170</v>
      </c>
      <c r="C23" s="155">
        <v>27081.1</v>
      </c>
      <c r="D23" s="115">
        <v>44637</v>
      </c>
      <c r="E23" s="58"/>
    </row>
    <row r="24" spans="1:5" ht="19.5" customHeight="1" x14ac:dyDescent="0.2">
      <c r="A24" s="70" t="s">
        <v>269</v>
      </c>
      <c r="B24" s="152" t="s">
        <v>270</v>
      </c>
      <c r="C24" s="155">
        <v>25891</v>
      </c>
      <c r="D24" s="115">
        <v>44649</v>
      </c>
      <c r="E24" s="58"/>
    </row>
    <row r="25" spans="1:5" ht="19.5" customHeight="1" x14ac:dyDescent="0.2">
      <c r="A25" s="70" t="s">
        <v>136</v>
      </c>
      <c r="B25" s="152" t="s">
        <v>94</v>
      </c>
      <c r="C25" s="113">
        <v>24475.16</v>
      </c>
      <c r="D25" s="115">
        <v>44621</v>
      </c>
      <c r="E25" s="58"/>
    </row>
    <row r="26" spans="1:5" ht="19.5" customHeight="1" x14ac:dyDescent="0.2">
      <c r="A26" s="70" t="s">
        <v>271</v>
      </c>
      <c r="B26" s="152" t="s">
        <v>272</v>
      </c>
      <c r="C26" s="113">
        <v>23900</v>
      </c>
      <c r="D26" s="115">
        <v>44651</v>
      </c>
      <c r="E26" s="58"/>
    </row>
    <row r="27" spans="1:5" ht="19.5" customHeight="1" x14ac:dyDescent="0.2">
      <c r="A27" s="70" t="s">
        <v>273</v>
      </c>
      <c r="B27" s="152" t="s">
        <v>274</v>
      </c>
      <c r="C27" s="113">
        <v>20524</v>
      </c>
      <c r="D27" s="115">
        <v>44621</v>
      </c>
      <c r="E27" s="58"/>
    </row>
    <row r="28" spans="1:5" ht="19.5" customHeight="1" x14ac:dyDescent="0.2">
      <c r="A28" s="70" t="s">
        <v>96</v>
      </c>
      <c r="B28" s="152" t="s">
        <v>94</v>
      </c>
      <c r="C28" s="113">
        <v>16211.86</v>
      </c>
      <c r="D28" s="115">
        <v>44622</v>
      </c>
      <c r="E28" s="58"/>
    </row>
    <row r="29" spans="1:5" ht="19.5" customHeight="1" x14ac:dyDescent="0.2">
      <c r="A29" s="70" t="s">
        <v>164</v>
      </c>
      <c r="B29" s="152" t="s">
        <v>165</v>
      </c>
      <c r="C29" s="113">
        <v>13759.89</v>
      </c>
      <c r="D29" s="115">
        <v>44621</v>
      </c>
      <c r="E29" s="58"/>
    </row>
    <row r="30" spans="1:5" ht="19.5" customHeight="1" x14ac:dyDescent="0.2">
      <c r="A30" s="70" t="s">
        <v>149</v>
      </c>
      <c r="B30" s="152" t="s">
        <v>275</v>
      </c>
      <c r="C30" s="113">
        <v>13350</v>
      </c>
      <c r="D30" s="115">
        <v>44621</v>
      </c>
      <c r="E30" s="58"/>
    </row>
    <row r="31" spans="1:5" ht="19.5" customHeight="1" x14ac:dyDescent="0.2">
      <c r="A31" s="70" t="s">
        <v>97</v>
      </c>
      <c r="B31" s="152" t="s">
        <v>98</v>
      </c>
      <c r="C31" s="113">
        <v>12105.71</v>
      </c>
      <c r="D31" s="115">
        <v>44651</v>
      </c>
      <c r="E31" s="58"/>
    </row>
    <row r="32" spans="1:5" ht="19.5" customHeight="1" x14ac:dyDescent="0.2">
      <c r="A32" s="70" t="s">
        <v>168</v>
      </c>
      <c r="B32" s="152" t="s">
        <v>276</v>
      </c>
      <c r="C32" s="113">
        <v>12067.09</v>
      </c>
      <c r="D32" s="115">
        <v>44642</v>
      </c>
      <c r="E32" s="58"/>
    </row>
    <row r="33" spans="1:5" ht="19.5" customHeight="1" x14ac:dyDescent="0.2">
      <c r="A33" s="70" t="s">
        <v>174</v>
      </c>
      <c r="B33" s="152" t="s">
        <v>277</v>
      </c>
      <c r="C33" s="113">
        <v>11000</v>
      </c>
      <c r="D33" s="115">
        <v>44642</v>
      </c>
      <c r="E33" s="58"/>
    </row>
    <row r="34" spans="1:5" ht="19.5" customHeight="1" x14ac:dyDescent="0.2">
      <c r="A34" s="70" t="s">
        <v>278</v>
      </c>
      <c r="B34" s="152" t="s">
        <v>279</v>
      </c>
      <c r="C34" s="113">
        <v>10758.72</v>
      </c>
      <c r="D34" s="115">
        <v>44621</v>
      </c>
      <c r="E34" s="58"/>
    </row>
    <row r="35" spans="1:5" ht="19.5" customHeight="1" x14ac:dyDescent="0.2">
      <c r="A35" s="70" t="s">
        <v>280</v>
      </c>
      <c r="B35" s="152" t="s">
        <v>281</v>
      </c>
      <c r="C35" s="113">
        <v>9974.5</v>
      </c>
      <c r="D35" s="115">
        <v>44637</v>
      </c>
      <c r="E35" s="58"/>
    </row>
    <row r="36" spans="1:5" ht="19.5" customHeight="1" x14ac:dyDescent="0.2">
      <c r="A36" s="70" t="s">
        <v>282</v>
      </c>
      <c r="B36" s="178" t="s">
        <v>283</v>
      </c>
      <c r="C36" s="113">
        <v>9700</v>
      </c>
      <c r="D36" s="115">
        <v>44642</v>
      </c>
      <c r="E36" s="58"/>
    </row>
    <row r="37" spans="1:5" ht="19.5" customHeight="1" x14ac:dyDescent="0.2">
      <c r="A37" s="70" t="s">
        <v>284</v>
      </c>
      <c r="B37" s="152" t="s">
        <v>285</v>
      </c>
      <c r="C37" s="113">
        <v>8960</v>
      </c>
      <c r="D37" s="115">
        <v>44621</v>
      </c>
      <c r="E37" s="58"/>
    </row>
    <row r="38" spans="1:5" ht="19.5" customHeight="1" x14ac:dyDescent="0.2">
      <c r="A38" s="70" t="s">
        <v>286</v>
      </c>
      <c r="B38" s="152" t="s">
        <v>287</v>
      </c>
      <c r="C38" s="113">
        <v>8493</v>
      </c>
      <c r="D38" s="115">
        <v>44637</v>
      </c>
      <c r="E38" s="58"/>
    </row>
    <row r="39" spans="1:5" ht="19.5" customHeight="1" x14ac:dyDescent="0.2">
      <c r="A39" s="70" t="s">
        <v>188</v>
      </c>
      <c r="B39" s="152" t="s">
        <v>288</v>
      </c>
      <c r="C39" s="113">
        <v>8468.6</v>
      </c>
      <c r="D39" s="115">
        <v>44638</v>
      </c>
      <c r="E39" s="58"/>
    </row>
    <row r="40" spans="1:5" ht="19.5" customHeight="1" x14ac:dyDescent="0.2">
      <c r="A40" s="70" t="s">
        <v>156</v>
      </c>
      <c r="B40" s="152" t="s">
        <v>115</v>
      </c>
      <c r="C40" s="113">
        <v>8146.33</v>
      </c>
      <c r="D40" s="115">
        <v>44623</v>
      </c>
      <c r="E40" s="58"/>
    </row>
    <row r="41" spans="1:5" ht="19.5" customHeight="1" x14ac:dyDescent="0.2">
      <c r="A41" s="70" t="s">
        <v>289</v>
      </c>
      <c r="B41" s="152" t="s">
        <v>290</v>
      </c>
      <c r="C41" s="113">
        <v>8092.49</v>
      </c>
      <c r="D41" s="115">
        <v>44637</v>
      </c>
      <c r="E41" s="58"/>
    </row>
    <row r="42" spans="1:5" ht="19.5" customHeight="1" x14ac:dyDescent="0.2">
      <c r="A42" s="70" t="s">
        <v>291</v>
      </c>
      <c r="B42" s="152" t="s">
        <v>100</v>
      </c>
      <c r="C42" s="113">
        <v>7920</v>
      </c>
      <c r="D42" s="115">
        <v>44651</v>
      </c>
      <c r="E42" s="58"/>
    </row>
    <row r="43" spans="1:5" ht="19.5" customHeight="1" x14ac:dyDescent="0.2">
      <c r="A43" s="70" t="s">
        <v>292</v>
      </c>
      <c r="B43" s="152" t="s">
        <v>293</v>
      </c>
      <c r="C43" s="113">
        <v>7631.33</v>
      </c>
      <c r="D43" s="115">
        <v>44642</v>
      </c>
      <c r="E43" s="58"/>
    </row>
    <row r="44" spans="1:5" ht="19.5" customHeight="1" x14ac:dyDescent="0.2">
      <c r="A44" s="70" t="s">
        <v>294</v>
      </c>
      <c r="B44" s="152" t="s">
        <v>295</v>
      </c>
      <c r="C44" s="113">
        <v>7574</v>
      </c>
      <c r="D44" s="115">
        <v>44621</v>
      </c>
      <c r="E44" s="58"/>
    </row>
    <row r="45" spans="1:5" ht="19.5" customHeight="1" x14ac:dyDescent="0.2">
      <c r="A45" s="70" t="s">
        <v>294</v>
      </c>
      <c r="B45" s="152" t="s">
        <v>295</v>
      </c>
      <c r="C45" s="113">
        <v>7574</v>
      </c>
      <c r="D45" s="115">
        <v>44621</v>
      </c>
      <c r="E45" s="58"/>
    </row>
    <row r="46" spans="1:5" ht="19.5" customHeight="1" x14ac:dyDescent="0.2">
      <c r="A46" s="70" t="s">
        <v>167</v>
      </c>
      <c r="B46" s="152" t="s">
        <v>94</v>
      </c>
      <c r="C46" s="113">
        <v>7063.76</v>
      </c>
      <c r="D46" s="115">
        <v>44638</v>
      </c>
      <c r="E46" s="58"/>
    </row>
    <row r="47" spans="1:5" ht="19.5" customHeight="1" x14ac:dyDescent="0.2">
      <c r="A47" s="70" t="s">
        <v>171</v>
      </c>
      <c r="B47" s="152" t="s">
        <v>100</v>
      </c>
      <c r="C47" s="113">
        <v>6862.73</v>
      </c>
      <c r="D47" s="115">
        <v>44642</v>
      </c>
      <c r="E47" s="58"/>
    </row>
    <row r="48" spans="1:5" ht="19.5" customHeight="1" x14ac:dyDescent="0.2">
      <c r="A48" s="186" t="s">
        <v>296</v>
      </c>
      <c r="B48" s="152" t="s">
        <v>297</v>
      </c>
      <c r="C48" s="113">
        <v>6780</v>
      </c>
      <c r="D48" s="115">
        <v>44644</v>
      </c>
      <c r="E48" s="58"/>
    </row>
    <row r="49" spans="1:5" ht="19.5" customHeight="1" x14ac:dyDescent="0.2">
      <c r="A49" s="70" t="s">
        <v>166</v>
      </c>
      <c r="B49" s="152" t="s">
        <v>100</v>
      </c>
      <c r="C49" s="113">
        <v>6511.82</v>
      </c>
      <c r="D49" s="115">
        <v>44642</v>
      </c>
      <c r="E49" s="58"/>
    </row>
    <row r="50" spans="1:5" ht="19.5" customHeight="1" x14ac:dyDescent="0.2">
      <c r="A50" s="70" t="s">
        <v>298</v>
      </c>
      <c r="B50" s="152" t="s">
        <v>299</v>
      </c>
      <c r="C50" s="113">
        <v>6365</v>
      </c>
      <c r="D50" s="115">
        <v>44642</v>
      </c>
      <c r="E50" s="58"/>
    </row>
    <row r="51" spans="1:5" ht="19.5" customHeight="1" x14ac:dyDescent="0.2">
      <c r="A51" s="70" t="s">
        <v>300</v>
      </c>
      <c r="B51" s="152" t="s">
        <v>301</v>
      </c>
      <c r="C51" s="113">
        <v>6294.25</v>
      </c>
      <c r="D51" s="115">
        <v>44649</v>
      </c>
      <c r="E51" s="58"/>
    </row>
    <row r="52" spans="1:5" ht="19.5" customHeight="1" x14ac:dyDescent="0.2">
      <c r="A52" s="70" t="s">
        <v>302</v>
      </c>
      <c r="B52" s="152" t="s">
        <v>102</v>
      </c>
      <c r="C52" s="113">
        <v>6120</v>
      </c>
      <c r="D52" s="115">
        <v>44624</v>
      </c>
      <c r="E52" s="58"/>
    </row>
    <row r="53" spans="1:5" ht="19.5" customHeight="1" x14ac:dyDescent="0.2">
      <c r="A53" s="70" t="s">
        <v>296</v>
      </c>
      <c r="B53" s="152" t="s">
        <v>102</v>
      </c>
      <c r="C53" s="113">
        <v>6000</v>
      </c>
      <c r="D53" s="115">
        <v>44642</v>
      </c>
      <c r="E53" s="58"/>
    </row>
    <row r="54" spans="1:5" ht="19.5" customHeight="1" x14ac:dyDescent="0.2">
      <c r="A54" s="70" t="s">
        <v>303</v>
      </c>
      <c r="B54" s="152" t="s">
        <v>100</v>
      </c>
      <c r="C54" s="113">
        <v>5392.75</v>
      </c>
      <c r="D54" s="115">
        <v>44651</v>
      </c>
      <c r="E54" s="58"/>
    </row>
    <row r="55" spans="1:5" ht="19.5" customHeight="1" x14ac:dyDescent="0.2">
      <c r="A55" s="70" t="s">
        <v>197</v>
      </c>
      <c r="B55" s="152" t="s">
        <v>98</v>
      </c>
      <c r="C55" s="113">
        <v>5261.63</v>
      </c>
      <c r="D55" s="115">
        <v>44637</v>
      </c>
      <c r="E55" s="58"/>
    </row>
    <row r="56" spans="1:5" ht="19.5" customHeight="1" x14ac:dyDescent="0.2">
      <c r="A56" s="70" t="s">
        <v>579</v>
      </c>
      <c r="B56" s="152" t="s">
        <v>597</v>
      </c>
      <c r="C56" s="113">
        <v>5000</v>
      </c>
      <c r="D56" s="115">
        <v>44634</v>
      </c>
      <c r="E56" s="58"/>
    </row>
    <row r="57" spans="1:5" ht="19.5" customHeight="1" x14ac:dyDescent="0.2">
      <c r="A57" s="70" t="s">
        <v>598</v>
      </c>
      <c r="B57" s="152" t="s">
        <v>349</v>
      </c>
      <c r="C57" s="113">
        <v>4993</v>
      </c>
      <c r="D57" s="115">
        <v>44623</v>
      </c>
      <c r="E57" s="58"/>
    </row>
    <row r="58" spans="1:5" ht="19.5" customHeight="1" x14ac:dyDescent="0.2">
      <c r="A58" s="70" t="s">
        <v>96</v>
      </c>
      <c r="B58" s="152" t="s">
        <v>94</v>
      </c>
      <c r="C58" s="113">
        <v>4978.43</v>
      </c>
      <c r="D58" s="115">
        <v>44624</v>
      </c>
      <c r="E58" s="58"/>
    </row>
    <row r="59" spans="1:5" ht="19.5" customHeight="1" x14ac:dyDescent="0.2">
      <c r="A59" s="70" t="s">
        <v>201</v>
      </c>
      <c r="B59" s="152" t="s">
        <v>94</v>
      </c>
      <c r="C59" s="113">
        <v>4744.1099999999997</v>
      </c>
      <c r="D59" s="115">
        <v>44622</v>
      </c>
      <c r="E59" s="58"/>
    </row>
    <row r="60" spans="1:5" ht="19.5" customHeight="1" x14ac:dyDescent="0.2">
      <c r="A60" s="70" t="s">
        <v>302</v>
      </c>
      <c r="B60" s="152" t="s">
        <v>304</v>
      </c>
      <c r="C60" s="113">
        <v>4500</v>
      </c>
      <c r="D60" s="115">
        <v>44637</v>
      </c>
      <c r="E60" s="58"/>
    </row>
    <row r="61" spans="1:5" ht="19.5" customHeight="1" x14ac:dyDescent="0.2">
      <c r="A61" s="70" t="s">
        <v>305</v>
      </c>
      <c r="B61" s="152" t="s">
        <v>306</v>
      </c>
      <c r="C61" s="113">
        <v>4429.53</v>
      </c>
      <c r="D61" s="115">
        <v>44642</v>
      </c>
      <c r="E61" s="58"/>
    </row>
    <row r="62" spans="1:5" ht="19.5" customHeight="1" x14ac:dyDescent="0.2">
      <c r="A62" s="70" t="s">
        <v>104</v>
      </c>
      <c r="B62" s="152" t="s">
        <v>307</v>
      </c>
      <c r="C62" s="113">
        <v>4331.1499999999996</v>
      </c>
      <c r="D62" s="115">
        <v>44635</v>
      </c>
      <c r="E62" s="58"/>
    </row>
    <row r="63" spans="1:5" ht="19.5" customHeight="1" x14ac:dyDescent="0.2">
      <c r="A63" s="70" t="s">
        <v>308</v>
      </c>
      <c r="B63" s="152" t="s">
        <v>101</v>
      </c>
      <c r="C63" s="113">
        <v>4169.5</v>
      </c>
      <c r="D63" s="115">
        <v>44637</v>
      </c>
      <c r="E63" s="58"/>
    </row>
    <row r="64" spans="1:5" ht="19.5" customHeight="1" x14ac:dyDescent="0.2">
      <c r="A64" s="70" t="s">
        <v>309</v>
      </c>
      <c r="B64" s="152" t="s">
        <v>117</v>
      </c>
      <c r="C64" s="113">
        <v>4042.41</v>
      </c>
      <c r="D64" s="115">
        <v>44621</v>
      </c>
      <c r="E64" s="58"/>
    </row>
    <row r="65" spans="1:5" ht="19.5" customHeight="1" x14ac:dyDescent="0.2">
      <c r="A65" s="70" t="s">
        <v>310</v>
      </c>
      <c r="B65" s="152" t="s">
        <v>311</v>
      </c>
      <c r="C65" s="113">
        <v>4038.75</v>
      </c>
      <c r="D65" s="115">
        <v>44642</v>
      </c>
      <c r="E65" s="58"/>
    </row>
    <row r="66" spans="1:5" ht="19.5" customHeight="1" x14ac:dyDescent="0.2">
      <c r="A66" s="70" t="s">
        <v>96</v>
      </c>
      <c r="B66" s="152" t="s">
        <v>94</v>
      </c>
      <c r="C66" s="113">
        <v>4004.18</v>
      </c>
      <c r="D66" s="115">
        <v>44624</v>
      </c>
      <c r="E66" s="58"/>
    </row>
    <row r="67" spans="1:5" ht="19.5" customHeight="1" x14ac:dyDescent="0.2">
      <c r="A67" s="70" t="s">
        <v>312</v>
      </c>
      <c r="B67" s="152" t="s">
        <v>313</v>
      </c>
      <c r="C67" s="113">
        <v>4000</v>
      </c>
      <c r="D67" s="115">
        <v>44638</v>
      </c>
      <c r="E67" s="58"/>
    </row>
    <row r="68" spans="1:5" ht="19.5" customHeight="1" x14ac:dyDescent="0.2">
      <c r="A68" s="70" t="s">
        <v>253</v>
      </c>
      <c r="B68" s="152" t="s">
        <v>314</v>
      </c>
      <c r="C68" s="113">
        <v>3998.39</v>
      </c>
      <c r="D68" s="115">
        <v>44642</v>
      </c>
      <c r="E68" s="58"/>
    </row>
    <row r="69" spans="1:5" ht="19.5" customHeight="1" x14ac:dyDescent="0.2">
      <c r="A69" s="70" t="s">
        <v>103</v>
      </c>
      <c r="B69" s="152" t="s">
        <v>100</v>
      </c>
      <c r="C69" s="113">
        <v>3962.87</v>
      </c>
      <c r="D69" s="115">
        <v>44621</v>
      </c>
      <c r="E69" s="58"/>
    </row>
    <row r="70" spans="1:5" ht="19.5" customHeight="1" x14ac:dyDescent="0.2">
      <c r="A70" s="70" t="s">
        <v>599</v>
      </c>
      <c r="B70" s="152" t="s">
        <v>600</v>
      </c>
      <c r="C70" s="113">
        <v>3909.56</v>
      </c>
      <c r="D70" s="115">
        <v>44622</v>
      </c>
      <c r="E70" s="58"/>
    </row>
    <row r="71" spans="1:5" ht="19.5" customHeight="1" x14ac:dyDescent="0.2">
      <c r="A71" s="70" t="s">
        <v>315</v>
      </c>
      <c r="B71" s="152" t="s">
        <v>316</v>
      </c>
      <c r="C71" s="113">
        <v>3825</v>
      </c>
      <c r="D71" s="115">
        <v>44644</v>
      </c>
      <c r="E71" s="58"/>
    </row>
    <row r="72" spans="1:5" ht="19.5" customHeight="1" x14ac:dyDescent="0.2">
      <c r="A72" s="70" t="s">
        <v>317</v>
      </c>
      <c r="B72" s="152" t="s">
        <v>318</v>
      </c>
      <c r="C72" s="113">
        <v>3818.66</v>
      </c>
      <c r="D72" s="115">
        <v>44621</v>
      </c>
      <c r="E72" s="58"/>
    </row>
    <row r="73" spans="1:5" ht="19.5" customHeight="1" x14ac:dyDescent="0.2">
      <c r="A73" s="70" t="s">
        <v>105</v>
      </c>
      <c r="B73" s="152" t="s">
        <v>106</v>
      </c>
      <c r="C73" s="113">
        <v>3680.5</v>
      </c>
      <c r="D73" s="115">
        <v>44649</v>
      </c>
      <c r="E73" s="58"/>
    </row>
    <row r="74" spans="1:5" ht="19.5" customHeight="1" x14ac:dyDescent="0.2">
      <c r="A74" s="70" t="s">
        <v>319</v>
      </c>
      <c r="B74" s="152" t="s">
        <v>320</v>
      </c>
      <c r="C74" s="113">
        <v>3594</v>
      </c>
      <c r="D74" s="115">
        <v>44621</v>
      </c>
      <c r="E74" s="58"/>
    </row>
    <row r="75" spans="1:5" ht="19.5" customHeight="1" x14ac:dyDescent="0.2">
      <c r="A75" s="70" t="s">
        <v>164</v>
      </c>
      <c r="B75" s="152" t="s">
        <v>165</v>
      </c>
      <c r="C75" s="113">
        <v>3506.25</v>
      </c>
      <c r="D75" s="115">
        <v>44621</v>
      </c>
      <c r="E75" s="58"/>
    </row>
    <row r="76" spans="1:5" ht="19.5" customHeight="1" x14ac:dyDescent="0.2">
      <c r="A76" s="70" t="s">
        <v>118</v>
      </c>
      <c r="B76" s="152" t="s">
        <v>117</v>
      </c>
      <c r="C76" s="113">
        <v>3456.02</v>
      </c>
      <c r="D76" s="115">
        <v>44637</v>
      </c>
      <c r="E76" s="58"/>
    </row>
    <row r="77" spans="1:5" ht="19.5" customHeight="1" x14ac:dyDescent="0.2">
      <c r="A77" s="70" t="s">
        <v>321</v>
      </c>
      <c r="B77" s="152" t="s">
        <v>322</v>
      </c>
      <c r="C77" s="113">
        <v>3350</v>
      </c>
      <c r="D77" s="115">
        <v>44642</v>
      </c>
      <c r="E77" s="58"/>
    </row>
    <row r="78" spans="1:5" ht="19.5" customHeight="1" x14ac:dyDescent="0.2">
      <c r="A78" s="70" t="s">
        <v>323</v>
      </c>
      <c r="B78" s="152" t="s">
        <v>152</v>
      </c>
      <c r="C78" s="113">
        <v>3302.37</v>
      </c>
      <c r="D78" s="115">
        <v>44642</v>
      </c>
      <c r="E78" s="58"/>
    </row>
    <row r="79" spans="1:5" ht="19.5" customHeight="1" x14ac:dyDescent="0.2">
      <c r="A79" s="70" t="s">
        <v>187</v>
      </c>
      <c r="B79" s="152" t="s">
        <v>324</v>
      </c>
      <c r="C79" s="113">
        <v>3155</v>
      </c>
      <c r="D79" s="115">
        <v>44621</v>
      </c>
      <c r="E79" s="58"/>
    </row>
    <row r="80" spans="1:5" ht="19.5" customHeight="1" x14ac:dyDescent="0.2">
      <c r="A80" s="70" t="s">
        <v>175</v>
      </c>
      <c r="B80" s="152" t="s">
        <v>108</v>
      </c>
      <c r="C80" s="113">
        <v>3136</v>
      </c>
      <c r="D80" s="115">
        <v>44622</v>
      </c>
      <c r="E80" s="58"/>
    </row>
    <row r="81" spans="1:5" ht="19.5" customHeight="1" x14ac:dyDescent="0.2">
      <c r="A81" s="70" t="s">
        <v>144</v>
      </c>
      <c r="B81" s="152" t="s">
        <v>325</v>
      </c>
      <c r="C81" s="113">
        <v>3088.8</v>
      </c>
      <c r="D81" s="115">
        <v>44644</v>
      </c>
      <c r="E81" s="58"/>
    </row>
    <row r="82" spans="1:5" ht="19.5" customHeight="1" x14ac:dyDescent="0.2">
      <c r="A82" s="70" t="s">
        <v>326</v>
      </c>
      <c r="B82" s="152" t="s">
        <v>327</v>
      </c>
      <c r="C82" s="113">
        <v>3049.35</v>
      </c>
      <c r="D82" s="115">
        <v>44643</v>
      </c>
      <c r="E82" s="58"/>
    </row>
    <row r="83" spans="1:5" ht="19.5" customHeight="1" x14ac:dyDescent="0.2">
      <c r="A83" s="70" t="s">
        <v>328</v>
      </c>
      <c r="B83" s="152" t="s">
        <v>329</v>
      </c>
      <c r="C83" s="113">
        <v>3000</v>
      </c>
      <c r="D83" s="115">
        <v>44642</v>
      </c>
      <c r="E83" s="58"/>
    </row>
    <row r="84" spans="1:5" ht="19.5" customHeight="1" x14ac:dyDescent="0.2">
      <c r="A84" s="70" t="s">
        <v>97</v>
      </c>
      <c r="B84" s="152" t="s">
        <v>98</v>
      </c>
      <c r="C84" s="113">
        <v>2912.76</v>
      </c>
      <c r="D84" s="115">
        <v>44637</v>
      </c>
      <c r="E84" s="58"/>
    </row>
    <row r="85" spans="1:5" ht="19.5" customHeight="1" x14ac:dyDescent="0.2">
      <c r="A85" s="70" t="s">
        <v>200</v>
      </c>
      <c r="B85" s="152" t="s">
        <v>330</v>
      </c>
      <c r="C85" s="113">
        <v>2865.8</v>
      </c>
      <c r="D85" s="115">
        <v>44623</v>
      </c>
      <c r="E85" s="58"/>
    </row>
    <row r="86" spans="1:5" ht="19.5" customHeight="1" x14ac:dyDescent="0.2">
      <c r="A86" s="70" t="s">
        <v>200</v>
      </c>
      <c r="B86" s="152" t="s">
        <v>331</v>
      </c>
      <c r="C86" s="113">
        <v>2865.8</v>
      </c>
      <c r="D86" s="115">
        <v>44651</v>
      </c>
      <c r="E86" s="58"/>
    </row>
    <row r="87" spans="1:5" ht="19.5" customHeight="1" x14ac:dyDescent="0.2">
      <c r="A87" s="70" t="s">
        <v>332</v>
      </c>
      <c r="B87" s="152" t="s">
        <v>333</v>
      </c>
      <c r="C87" s="113">
        <v>2853.83</v>
      </c>
      <c r="D87" s="115">
        <v>44623</v>
      </c>
      <c r="E87" s="58"/>
    </row>
    <row r="88" spans="1:5" ht="19.5" customHeight="1" x14ac:dyDescent="0.2">
      <c r="A88" s="70" t="s">
        <v>156</v>
      </c>
      <c r="B88" s="152" t="s">
        <v>115</v>
      </c>
      <c r="C88" s="113">
        <v>2835.24</v>
      </c>
      <c r="D88" s="115">
        <v>44637</v>
      </c>
      <c r="E88" s="58"/>
    </row>
    <row r="89" spans="1:5" ht="19.5" customHeight="1" x14ac:dyDescent="0.2">
      <c r="A89" s="70" t="s">
        <v>168</v>
      </c>
      <c r="B89" s="152" t="s">
        <v>102</v>
      </c>
      <c r="C89" s="113">
        <v>2794.8</v>
      </c>
      <c r="D89" s="115">
        <v>44624</v>
      </c>
      <c r="E89" s="58"/>
    </row>
    <row r="90" spans="1:5" ht="19.5" customHeight="1" x14ac:dyDescent="0.2">
      <c r="A90" s="70" t="s">
        <v>137</v>
      </c>
      <c r="B90" s="152" t="s">
        <v>124</v>
      </c>
      <c r="C90" s="113">
        <v>2767.27</v>
      </c>
      <c r="D90" s="115">
        <v>44642</v>
      </c>
      <c r="E90" s="58"/>
    </row>
    <row r="91" spans="1:5" ht="19.5" customHeight="1" x14ac:dyDescent="0.2">
      <c r="A91" s="70" t="s">
        <v>334</v>
      </c>
      <c r="B91" s="152" t="s">
        <v>335</v>
      </c>
      <c r="C91" s="113">
        <v>2736</v>
      </c>
      <c r="D91" s="115">
        <v>44651</v>
      </c>
      <c r="E91" s="58"/>
    </row>
    <row r="92" spans="1:5" ht="19.5" customHeight="1" x14ac:dyDescent="0.2">
      <c r="A92" s="70" t="s">
        <v>217</v>
      </c>
      <c r="B92" s="152" t="s">
        <v>336</v>
      </c>
      <c r="C92" s="113">
        <v>2700</v>
      </c>
      <c r="D92" s="115">
        <v>44621</v>
      </c>
      <c r="E92" s="58"/>
    </row>
    <row r="93" spans="1:5" ht="19.5" customHeight="1" x14ac:dyDescent="0.2">
      <c r="A93" s="70" t="s">
        <v>601</v>
      </c>
      <c r="B93" s="152" t="s">
        <v>602</v>
      </c>
      <c r="C93" s="113">
        <v>2688.04</v>
      </c>
      <c r="D93" s="115">
        <v>44638</v>
      </c>
      <c r="E93" s="58"/>
    </row>
    <row r="94" spans="1:5" ht="19.5" customHeight="1" x14ac:dyDescent="0.2">
      <c r="A94" s="70" t="s">
        <v>337</v>
      </c>
      <c r="B94" s="152" t="s">
        <v>338</v>
      </c>
      <c r="C94" s="113">
        <v>2640</v>
      </c>
      <c r="D94" s="115">
        <v>44638</v>
      </c>
      <c r="E94" s="58"/>
    </row>
    <row r="95" spans="1:5" ht="19.5" customHeight="1" x14ac:dyDescent="0.2">
      <c r="A95" s="70" t="s">
        <v>225</v>
      </c>
      <c r="B95" s="152" t="s">
        <v>108</v>
      </c>
      <c r="C95" s="113">
        <v>2616.2199999999998</v>
      </c>
      <c r="D95" s="115">
        <v>44637</v>
      </c>
      <c r="E95" s="58"/>
    </row>
    <row r="96" spans="1:5" ht="19.5" customHeight="1" x14ac:dyDescent="0.2">
      <c r="A96" s="70" t="s">
        <v>201</v>
      </c>
      <c r="B96" s="152" t="s">
        <v>94</v>
      </c>
      <c r="C96" s="113">
        <v>2607.5700000000002</v>
      </c>
      <c r="D96" s="115">
        <v>44621</v>
      </c>
      <c r="E96" s="58"/>
    </row>
    <row r="97" spans="1:5" ht="19.5" customHeight="1" x14ac:dyDescent="0.2">
      <c r="A97" s="70" t="s">
        <v>280</v>
      </c>
      <c r="B97" s="152" t="s">
        <v>339</v>
      </c>
      <c r="C97" s="113">
        <v>2563.5</v>
      </c>
      <c r="D97" s="115">
        <v>44651</v>
      </c>
      <c r="E97" s="58"/>
    </row>
    <row r="98" spans="1:5" ht="19.5" customHeight="1" x14ac:dyDescent="0.2">
      <c r="A98" s="70" t="s">
        <v>340</v>
      </c>
      <c r="B98" s="152" t="s">
        <v>203</v>
      </c>
      <c r="C98" s="113">
        <v>2502.5</v>
      </c>
      <c r="D98" s="115">
        <v>44623</v>
      </c>
      <c r="E98" s="58"/>
    </row>
    <row r="99" spans="1:5" ht="19.5" customHeight="1" x14ac:dyDescent="0.2">
      <c r="A99" s="70" t="s">
        <v>110</v>
      </c>
      <c r="B99" s="152" t="s">
        <v>111</v>
      </c>
      <c r="C99" s="113">
        <v>2335.4699999999998</v>
      </c>
      <c r="D99" s="115">
        <v>44623</v>
      </c>
      <c r="E99" s="58"/>
    </row>
    <row r="100" spans="1:5" ht="19.5" customHeight="1" x14ac:dyDescent="0.2">
      <c r="A100" s="70" t="s">
        <v>341</v>
      </c>
      <c r="B100" s="152" t="s">
        <v>342</v>
      </c>
      <c r="C100" s="113">
        <v>2330</v>
      </c>
      <c r="D100" s="115">
        <v>44642</v>
      </c>
      <c r="E100" s="58"/>
    </row>
    <row r="101" spans="1:5" ht="19.5" customHeight="1" x14ac:dyDescent="0.2">
      <c r="A101" s="70" t="s">
        <v>213</v>
      </c>
      <c r="B101" s="152" t="s">
        <v>169</v>
      </c>
      <c r="C101" s="113">
        <v>2311.37</v>
      </c>
      <c r="D101" s="115">
        <v>44642</v>
      </c>
      <c r="E101" s="58"/>
    </row>
    <row r="102" spans="1:5" ht="19.5" customHeight="1" x14ac:dyDescent="0.2">
      <c r="A102" s="70" t="s">
        <v>343</v>
      </c>
      <c r="B102" s="152" t="s">
        <v>344</v>
      </c>
      <c r="C102" s="113">
        <v>2245</v>
      </c>
      <c r="D102" s="115">
        <v>44622</v>
      </c>
      <c r="E102" s="58"/>
    </row>
    <row r="103" spans="1:5" ht="19.5" customHeight="1" x14ac:dyDescent="0.2">
      <c r="A103" s="70" t="s">
        <v>345</v>
      </c>
      <c r="B103" s="152" t="s">
        <v>100</v>
      </c>
      <c r="C103" s="113">
        <v>2203.08</v>
      </c>
      <c r="D103" s="115">
        <v>44637</v>
      </c>
      <c r="E103" s="58"/>
    </row>
    <row r="104" spans="1:5" ht="19.5" customHeight="1" x14ac:dyDescent="0.2">
      <c r="A104" s="70" t="s">
        <v>156</v>
      </c>
      <c r="B104" s="152" t="s">
        <v>115</v>
      </c>
      <c r="C104" s="113">
        <v>2180.2199999999998</v>
      </c>
      <c r="D104" s="115">
        <v>44642</v>
      </c>
      <c r="E104" s="58"/>
    </row>
    <row r="105" spans="1:5" ht="19.5" customHeight="1" x14ac:dyDescent="0.2">
      <c r="A105" s="70" t="s">
        <v>345</v>
      </c>
      <c r="B105" s="152" t="s">
        <v>100</v>
      </c>
      <c r="C105" s="113">
        <v>2139.6</v>
      </c>
      <c r="D105" s="115">
        <v>44622</v>
      </c>
      <c r="E105" s="58"/>
    </row>
    <row r="106" spans="1:5" ht="19.5" customHeight="1" x14ac:dyDescent="0.2">
      <c r="A106" s="70" t="s">
        <v>346</v>
      </c>
      <c r="B106" s="152" t="s">
        <v>115</v>
      </c>
      <c r="C106" s="113">
        <v>2065.73</v>
      </c>
      <c r="D106" s="115">
        <v>44644</v>
      </c>
      <c r="E106" s="58"/>
    </row>
    <row r="107" spans="1:5" ht="19.5" customHeight="1" x14ac:dyDescent="0.2">
      <c r="A107" s="70" t="s">
        <v>168</v>
      </c>
      <c r="B107" s="152" t="s">
        <v>347</v>
      </c>
      <c r="C107" s="113">
        <v>2006.15</v>
      </c>
      <c r="D107" s="115">
        <v>44644</v>
      </c>
      <c r="E107" s="58"/>
    </row>
    <row r="108" spans="1:5" ht="19.5" customHeight="1" x14ac:dyDescent="0.2">
      <c r="A108" s="70" t="s">
        <v>348</v>
      </c>
      <c r="B108" s="152" t="s">
        <v>102</v>
      </c>
      <c r="C108" s="113">
        <v>2000</v>
      </c>
      <c r="D108" s="115">
        <v>44621</v>
      </c>
      <c r="E108" s="58"/>
    </row>
    <row r="109" spans="1:5" ht="19.5" customHeight="1" x14ac:dyDescent="0.2">
      <c r="A109" s="70" t="s">
        <v>120</v>
      </c>
      <c r="B109" s="152" t="s">
        <v>109</v>
      </c>
      <c r="C109" s="113">
        <v>1970.82</v>
      </c>
      <c r="D109" s="115">
        <v>44651</v>
      </c>
      <c r="E109" s="58"/>
    </row>
    <row r="110" spans="1:5" ht="19.5" customHeight="1" x14ac:dyDescent="0.2">
      <c r="A110" s="70" t="s">
        <v>128</v>
      </c>
      <c r="B110" s="152" t="s">
        <v>349</v>
      </c>
      <c r="C110" s="113">
        <v>1881.09</v>
      </c>
      <c r="D110" s="115">
        <v>44642</v>
      </c>
      <c r="E110" s="58"/>
    </row>
    <row r="111" spans="1:5" ht="19.5" customHeight="1" x14ac:dyDescent="0.2">
      <c r="A111" s="70" t="s">
        <v>207</v>
      </c>
      <c r="B111" s="152" t="s">
        <v>108</v>
      </c>
      <c r="C111" s="113">
        <v>1863.6</v>
      </c>
      <c r="D111" s="115">
        <v>44623</v>
      </c>
      <c r="E111" s="58"/>
    </row>
    <row r="112" spans="1:5" ht="19.5" customHeight="1" x14ac:dyDescent="0.2">
      <c r="A112" s="70" t="s">
        <v>103</v>
      </c>
      <c r="B112" s="152" t="s">
        <v>100</v>
      </c>
      <c r="C112" s="113">
        <v>1849.65</v>
      </c>
      <c r="D112" s="115">
        <v>44637</v>
      </c>
      <c r="E112" s="58"/>
    </row>
    <row r="113" spans="1:5" ht="19.5" customHeight="1" x14ac:dyDescent="0.2">
      <c r="A113" s="70" t="s">
        <v>308</v>
      </c>
      <c r="B113" s="152" t="s">
        <v>101</v>
      </c>
      <c r="C113" s="113">
        <v>1803.1</v>
      </c>
      <c r="D113" s="115">
        <v>44642</v>
      </c>
      <c r="E113" s="58"/>
    </row>
    <row r="114" spans="1:5" ht="19.5" customHeight="1" x14ac:dyDescent="0.2">
      <c r="A114" s="70" t="s">
        <v>230</v>
      </c>
      <c r="B114" s="152" t="s">
        <v>350</v>
      </c>
      <c r="C114" s="113">
        <v>1752.76</v>
      </c>
      <c r="D114" s="115">
        <v>44642</v>
      </c>
      <c r="E114" s="58"/>
    </row>
    <row r="115" spans="1:5" ht="19.5" customHeight="1" x14ac:dyDescent="0.2">
      <c r="A115" s="70" t="s">
        <v>162</v>
      </c>
      <c r="B115" s="152" t="s">
        <v>130</v>
      </c>
      <c r="C115" s="113">
        <v>1733.4</v>
      </c>
      <c r="D115" s="115">
        <v>44637</v>
      </c>
      <c r="E115" s="58"/>
    </row>
    <row r="116" spans="1:5" ht="19.5" customHeight="1" x14ac:dyDescent="0.2">
      <c r="A116" s="70" t="s">
        <v>351</v>
      </c>
      <c r="B116" s="152" t="s">
        <v>100</v>
      </c>
      <c r="C116" s="113">
        <v>1698</v>
      </c>
      <c r="D116" s="115">
        <v>44651</v>
      </c>
      <c r="E116" s="58"/>
    </row>
    <row r="117" spans="1:5" ht="19.5" customHeight="1" x14ac:dyDescent="0.2">
      <c r="A117" s="70" t="s">
        <v>352</v>
      </c>
      <c r="B117" s="152" t="s">
        <v>353</v>
      </c>
      <c r="C117" s="113">
        <v>1675</v>
      </c>
      <c r="D117" s="115">
        <v>44621</v>
      </c>
      <c r="E117" s="58"/>
    </row>
    <row r="118" spans="1:5" ht="19.5" customHeight="1" x14ac:dyDescent="0.2">
      <c r="A118" s="70" t="s">
        <v>354</v>
      </c>
      <c r="B118" s="152" t="s">
        <v>355</v>
      </c>
      <c r="C118" s="113">
        <v>1660</v>
      </c>
      <c r="D118" s="115">
        <v>44621</v>
      </c>
      <c r="E118" s="58"/>
    </row>
    <row r="119" spans="1:5" ht="19.5" customHeight="1" x14ac:dyDescent="0.2">
      <c r="A119" s="70" t="s">
        <v>296</v>
      </c>
      <c r="B119" s="152" t="s">
        <v>336</v>
      </c>
      <c r="C119" s="113">
        <v>1660</v>
      </c>
      <c r="D119" s="115">
        <v>44651</v>
      </c>
      <c r="E119" s="58"/>
    </row>
    <row r="120" spans="1:5" ht="19.5" customHeight="1" x14ac:dyDescent="0.2">
      <c r="A120" s="70" t="s">
        <v>135</v>
      </c>
      <c r="B120" s="152" t="s">
        <v>199</v>
      </c>
      <c r="C120" s="113">
        <v>1653</v>
      </c>
      <c r="D120" s="115">
        <v>44637</v>
      </c>
      <c r="E120" s="58"/>
    </row>
    <row r="121" spans="1:5" ht="19.5" customHeight="1" x14ac:dyDescent="0.2">
      <c r="A121" s="70" t="s">
        <v>356</v>
      </c>
      <c r="B121" s="152" t="s">
        <v>357</v>
      </c>
      <c r="C121" s="113">
        <v>1652.86</v>
      </c>
      <c r="D121" s="115">
        <v>44621</v>
      </c>
      <c r="E121" s="58"/>
    </row>
    <row r="122" spans="1:5" ht="19.5" customHeight="1" x14ac:dyDescent="0.2">
      <c r="A122" s="70" t="s">
        <v>358</v>
      </c>
      <c r="B122" s="152" t="s">
        <v>122</v>
      </c>
      <c r="C122" s="113">
        <v>1649.97</v>
      </c>
      <c r="D122" s="115">
        <v>44621</v>
      </c>
      <c r="E122" s="58"/>
    </row>
    <row r="123" spans="1:5" ht="19.5" customHeight="1" x14ac:dyDescent="0.2">
      <c r="A123" s="70" t="s">
        <v>181</v>
      </c>
      <c r="B123" s="152" t="s">
        <v>359</v>
      </c>
      <c r="C123" s="113">
        <v>1630.63</v>
      </c>
      <c r="D123" s="115">
        <v>44621</v>
      </c>
      <c r="E123" s="58"/>
    </row>
    <row r="124" spans="1:5" ht="19.5" customHeight="1" x14ac:dyDescent="0.2">
      <c r="A124" s="70" t="s">
        <v>603</v>
      </c>
      <c r="B124" s="152" t="s">
        <v>604</v>
      </c>
      <c r="C124" s="113">
        <v>1612.66</v>
      </c>
      <c r="D124" s="115">
        <v>44621</v>
      </c>
      <c r="E124" s="58"/>
    </row>
    <row r="125" spans="1:5" ht="19.5" customHeight="1" x14ac:dyDescent="0.2">
      <c r="A125" s="70" t="s">
        <v>603</v>
      </c>
      <c r="B125" s="152" t="s">
        <v>605</v>
      </c>
      <c r="C125" s="113">
        <v>1612.66</v>
      </c>
      <c r="D125" s="115">
        <v>44642</v>
      </c>
      <c r="E125" s="58"/>
    </row>
    <row r="126" spans="1:5" ht="19.5" customHeight="1" x14ac:dyDescent="0.2">
      <c r="A126" s="70" t="s">
        <v>360</v>
      </c>
      <c r="B126" s="152" t="s">
        <v>361</v>
      </c>
      <c r="C126" s="113">
        <v>1590</v>
      </c>
      <c r="D126" s="115">
        <v>44637</v>
      </c>
      <c r="E126" s="58"/>
    </row>
    <row r="127" spans="1:5" ht="19.5" customHeight="1" x14ac:dyDescent="0.2">
      <c r="A127" s="70" t="s">
        <v>459</v>
      </c>
      <c r="B127" s="152" t="s">
        <v>605</v>
      </c>
      <c r="C127" s="113">
        <v>1585.66</v>
      </c>
      <c r="D127" s="115">
        <v>44622</v>
      </c>
      <c r="E127" s="58"/>
    </row>
    <row r="128" spans="1:5" ht="19.5" customHeight="1" x14ac:dyDescent="0.2">
      <c r="A128" s="70" t="s">
        <v>210</v>
      </c>
      <c r="B128" s="152" t="s">
        <v>115</v>
      </c>
      <c r="C128" s="113">
        <v>1524.83</v>
      </c>
      <c r="D128" s="115">
        <v>44623</v>
      </c>
      <c r="E128" s="58"/>
    </row>
    <row r="129" spans="1:5" ht="19.5" customHeight="1" x14ac:dyDescent="0.2">
      <c r="A129" s="70" t="s">
        <v>171</v>
      </c>
      <c r="B129" s="152" t="s">
        <v>100</v>
      </c>
      <c r="C129" s="113">
        <v>1520</v>
      </c>
      <c r="D129" s="115">
        <v>44622</v>
      </c>
      <c r="E129" s="58"/>
    </row>
    <row r="130" spans="1:5" ht="19.5" customHeight="1" x14ac:dyDescent="0.2">
      <c r="A130" s="70" t="s">
        <v>362</v>
      </c>
      <c r="B130" s="152" t="s">
        <v>112</v>
      </c>
      <c r="C130" s="113">
        <v>1500</v>
      </c>
      <c r="D130" s="115">
        <v>44643</v>
      </c>
      <c r="E130" s="58"/>
    </row>
    <row r="131" spans="1:5" ht="19.5" customHeight="1" x14ac:dyDescent="0.2">
      <c r="A131" s="70" t="s">
        <v>123</v>
      </c>
      <c r="B131" s="152" t="s">
        <v>124</v>
      </c>
      <c r="C131" s="113">
        <v>1423.58</v>
      </c>
      <c r="D131" s="115">
        <v>44621</v>
      </c>
      <c r="E131" s="58"/>
    </row>
    <row r="132" spans="1:5" ht="19.5" customHeight="1" x14ac:dyDescent="0.2">
      <c r="A132" s="70" t="s">
        <v>363</v>
      </c>
      <c r="B132" s="152" t="s">
        <v>112</v>
      </c>
      <c r="C132" s="113">
        <v>1405.22</v>
      </c>
      <c r="D132" s="115">
        <v>44637</v>
      </c>
      <c r="E132" s="58"/>
    </row>
    <row r="133" spans="1:5" ht="19.5" customHeight="1" x14ac:dyDescent="0.2">
      <c r="A133" s="70" t="s">
        <v>606</v>
      </c>
      <c r="B133" s="152" t="s">
        <v>607</v>
      </c>
      <c r="C133" s="113">
        <v>1400</v>
      </c>
      <c r="D133" s="115">
        <v>44642</v>
      </c>
      <c r="E133" s="58"/>
    </row>
    <row r="134" spans="1:5" ht="19.5" customHeight="1" x14ac:dyDescent="0.2">
      <c r="A134" s="70" t="s">
        <v>364</v>
      </c>
      <c r="B134" s="152" t="s">
        <v>365</v>
      </c>
      <c r="C134" s="113">
        <v>1395</v>
      </c>
      <c r="D134" s="115">
        <v>44651</v>
      </c>
      <c r="E134" s="58"/>
    </row>
    <row r="135" spans="1:5" ht="19.5" customHeight="1" x14ac:dyDescent="0.2">
      <c r="A135" s="70" t="s">
        <v>146</v>
      </c>
      <c r="B135" s="152" t="s">
        <v>112</v>
      </c>
      <c r="C135" s="113">
        <v>1391.8</v>
      </c>
      <c r="D135" s="115">
        <v>44637</v>
      </c>
      <c r="E135" s="58"/>
    </row>
    <row r="136" spans="1:5" ht="19.5" customHeight="1" x14ac:dyDescent="0.2">
      <c r="A136" s="70" t="s">
        <v>366</v>
      </c>
      <c r="B136" s="152" t="s">
        <v>367</v>
      </c>
      <c r="C136" s="113">
        <v>1350</v>
      </c>
      <c r="D136" s="115">
        <v>44621</v>
      </c>
      <c r="E136" s="58"/>
    </row>
    <row r="137" spans="1:5" ht="19.5" customHeight="1" x14ac:dyDescent="0.2">
      <c r="A137" s="70" t="s">
        <v>368</v>
      </c>
      <c r="B137" s="152" t="s">
        <v>102</v>
      </c>
      <c r="C137" s="113">
        <v>1350</v>
      </c>
      <c r="D137" s="115">
        <v>44621</v>
      </c>
      <c r="E137" s="58"/>
    </row>
    <row r="138" spans="1:5" ht="19.5" customHeight="1" x14ac:dyDescent="0.2">
      <c r="A138" s="70" t="s">
        <v>369</v>
      </c>
      <c r="B138" s="152" t="s">
        <v>100</v>
      </c>
      <c r="C138" s="113">
        <v>1283.48</v>
      </c>
      <c r="D138" s="115">
        <v>44621</v>
      </c>
      <c r="E138" s="58"/>
    </row>
    <row r="139" spans="1:5" ht="19.5" customHeight="1" x14ac:dyDescent="0.2">
      <c r="A139" s="70" t="s">
        <v>120</v>
      </c>
      <c r="B139" s="152" t="s">
        <v>109</v>
      </c>
      <c r="C139" s="113">
        <v>1277.58</v>
      </c>
      <c r="D139" s="115">
        <v>44638</v>
      </c>
      <c r="E139" s="58"/>
    </row>
    <row r="140" spans="1:5" ht="19.5" customHeight="1" x14ac:dyDescent="0.2">
      <c r="A140" s="70" t="s">
        <v>370</v>
      </c>
      <c r="B140" s="152" t="s">
        <v>371</v>
      </c>
      <c r="C140" s="113">
        <v>1250</v>
      </c>
      <c r="D140" s="115">
        <v>44651</v>
      </c>
      <c r="E140" s="58"/>
    </row>
    <row r="141" spans="1:5" ht="19.5" customHeight="1" x14ac:dyDescent="0.2">
      <c r="A141" s="70" t="s">
        <v>372</v>
      </c>
      <c r="B141" s="152" t="s">
        <v>373</v>
      </c>
      <c r="C141" s="113">
        <v>1200</v>
      </c>
      <c r="D141" s="115">
        <v>44621</v>
      </c>
      <c r="E141" s="58"/>
    </row>
    <row r="142" spans="1:5" ht="19.5" customHeight="1" x14ac:dyDescent="0.2">
      <c r="A142" s="70" t="s">
        <v>173</v>
      </c>
      <c r="B142" s="152" t="s">
        <v>117</v>
      </c>
      <c r="C142" s="113">
        <v>1200</v>
      </c>
      <c r="D142" s="115">
        <v>44637</v>
      </c>
      <c r="E142" s="58"/>
    </row>
    <row r="143" spans="1:5" ht="19.5" customHeight="1" x14ac:dyDescent="0.2">
      <c r="A143" s="70" t="s">
        <v>374</v>
      </c>
      <c r="B143" s="152" t="s">
        <v>375</v>
      </c>
      <c r="C143" s="113">
        <v>1138.5</v>
      </c>
      <c r="D143" s="115">
        <v>44642</v>
      </c>
      <c r="E143" s="58"/>
    </row>
    <row r="144" spans="1:5" ht="19.5" customHeight="1" x14ac:dyDescent="0.2">
      <c r="A144" s="70" t="s">
        <v>376</v>
      </c>
      <c r="B144" s="152" t="s">
        <v>377</v>
      </c>
      <c r="C144" s="113">
        <v>1125</v>
      </c>
      <c r="D144" s="115">
        <v>44637</v>
      </c>
      <c r="E144" s="58"/>
    </row>
    <row r="145" spans="1:5" ht="19.5" customHeight="1" x14ac:dyDescent="0.2">
      <c r="A145" s="70" t="s">
        <v>378</v>
      </c>
      <c r="B145" s="152" t="s">
        <v>379</v>
      </c>
      <c r="C145" s="113">
        <v>1104</v>
      </c>
      <c r="D145" s="115">
        <v>44649</v>
      </c>
      <c r="E145" s="58"/>
    </row>
    <row r="146" spans="1:5" ht="19.5" customHeight="1" x14ac:dyDescent="0.2">
      <c r="A146" s="70" t="s">
        <v>380</v>
      </c>
      <c r="B146" s="152" t="s">
        <v>381</v>
      </c>
      <c r="C146" s="113">
        <v>1097</v>
      </c>
      <c r="D146" s="115">
        <v>44621</v>
      </c>
      <c r="E146" s="58"/>
    </row>
    <row r="147" spans="1:5" ht="19.5" customHeight="1" x14ac:dyDescent="0.2">
      <c r="A147" s="70" t="s">
        <v>148</v>
      </c>
      <c r="B147" s="152" t="s">
        <v>100</v>
      </c>
      <c r="C147" s="113">
        <v>1091.4000000000001</v>
      </c>
      <c r="D147" s="115">
        <v>44621</v>
      </c>
      <c r="E147" s="58"/>
    </row>
    <row r="148" spans="1:5" ht="19.5" customHeight="1" x14ac:dyDescent="0.2">
      <c r="A148" s="70" t="s">
        <v>382</v>
      </c>
      <c r="B148" s="152" t="s">
        <v>357</v>
      </c>
      <c r="C148" s="113">
        <v>1081.26</v>
      </c>
      <c r="D148" s="115">
        <v>44621</v>
      </c>
      <c r="E148" s="58"/>
    </row>
    <row r="149" spans="1:5" ht="19.5" customHeight="1" x14ac:dyDescent="0.2">
      <c r="A149" s="70" t="s">
        <v>163</v>
      </c>
      <c r="B149" s="152" t="s">
        <v>198</v>
      </c>
      <c r="C149" s="113">
        <v>1050</v>
      </c>
      <c r="D149" s="115">
        <v>44621</v>
      </c>
      <c r="E149" s="58"/>
    </row>
    <row r="150" spans="1:5" ht="19.5" customHeight="1" x14ac:dyDescent="0.2">
      <c r="A150" s="70" t="s">
        <v>383</v>
      </c>
      <c r="B150" s="152" t="s">
        <v>384</v>
      </c>
      <c r="C150" s="113">
        <v>1050</v>
      </c>
      <c r="D150" s="115">
        <v>44635</v>
      </c>
      <c r="E150" s="58"/>
    </row>
    <row r="151" spans="1:5" ht="19.5" customHeight="1" x14ac:dyDescent="0.2">
      <c r="A151" s="70" t="s">
        <v>385</v>
      </c>
      <c r="B151" s="152" t="s">
        <v>386</v>
      </c>
      <c r="C151" s="113">
        <v>1050</v>
      </c>
      <c r="D151" s="115">
        <v>44644</v>
      </c>
      <c r="E151" s="58"/>
    </row>
    <row r="152" spans="1:5" ht="19.5" customHeight="1" x14ac:dyDescent="0.2">
      <c r="A152" s="70" t="s">
        <v>105</v>
      </c>
      <c r="B152" s="152" t="s">
        <v>387</v>
      </c>
      <c r="C152" s="113">
        <v>1028.3800000000001</v>
      </c>
      <c r="D152" s="115">
        <v>44642</v>
      </c>
      <c r="E152" s="58"/>
    </row>
    <row r="153" spans="1:5" ht="19.5" customHeight="1" x14ac:dyDescent="0.2">
      <c r="A153" s="70" t="s">
        <v>388</v>
      </c>
      <c r="B153" s="152" t="s">
        <v>111</v>
      </c>
      <c r="C153" s="113">
        <v>1009.4</v>
      </c>
      <c r="D153" s="115">
        <v>44651</v>
      </c>
      <c r="E153" s="58"/>
    </row>
    <row r="154" spans="1:5" ht="19.5" customHeight="1" x14ac:dyDescent="0.2">
      <c r="A154" s="70" t="s">
        <v>174</v>
      </c>
      <c r="B154" s="152" t="s">
        <v>389</v>
      </c>
      <c r="C154" s="113">
        <v>1000.35</v>
      </c>
      <c r="D154" s="115">
        <v>44637</v>
      </c>
      <c r="E154" s="58"/>
    </row>
    <row r="155" spans="1:5" ht="19.5" customHeight="1" x14ac:dyDescent="0.2">
      <c r="A155" s="70" t="s">
        <v>390</v>
      </c>
      <c r="B155" s="152" t="s">
        <v>391</v>
      </c>
      <c r="C155" s="113">
        <v>1000.2</v>
      </c>
      <c r="D155" s="115">
        <v>44622</v>
      </c>
      <c r="E155" s="58"/>
    </row>
    <row r="156" spans="1:5" ht="19.5" customHeight="1" x14ac:dyDescent="0.2">
      <c r="A156" s="70" t="s">
        <v>392</v>
      </c>
      <c r="B156" s="152" t="s">
        <v>153</v>
      </c>
      <c r="C156" s="113">
        <v>1000</v>
      </c>
      <c r="D156" s="115">
        <v>44637</v>
      </c>
      <c r="E156" s="58"/>
    </row>
    <row r="157" spans="1:5" ht="19.5" customHeight="1" x14ac:dyDescent="0.2">
      <c r="A157" s="70" t="s">
        <v>393</v>
      </c>
      <c r="B157" s="152" t="s">
        <v>153</v>
      </c>
      <c r="C157" s="113">
        <v>1000</v>
      </c>
      <c r="D157" s="115">
        <v>44642</v>
      </c>
      <c r="E157" s="58"/>
    </row>
    <row r="158" spans="1:5" ht="19.5" customHeight="1" x14ac:dyDescent="0.2">
      <c r="A158" s="70" t="s">
        <v>394</v>
      </c>
      <c r="B158" s="152" t="s">
        <v>395</v>
      </c>
      <c r="C158" s="113">
        <v>995</v>
      </c>
      <c r="D158" s="115">
        <v>44649</v>
      </c>
      <c r="E158" s="58"/>
    </row>
    <row r="159" spans="1:5" ht="19.5" customHeight="1" x14ac:dyDescent="0.2">
      <c r="A159" s="70" t="s">
        <v>608</v>
      </c>
      <c r="B159" s="152" t="s">
        <v>609</v>
      </c>
      <c r="C159" s="113">
        <v>970.54</v>
      </c>
      <c r="D159" s="115">
        <v>44624</v>
      </c>
      <c r="E159" s="58"/>
    </row>
    <row r="160" spans="1:5" ht="19.5" customHeight="1" x14ac:dyDescent="0.2">
      <c r="A160" s="70" t="s">
        <v>219</v>
      </c>
      <c r="B160" s="152" t="s">
        <v>396</v>
      </c>
      <c r="C160" s="113">
        <v>956.25</v>
      </c>
      <c r="D160" s="115">
        <v>44649</v>
      </c>
      <c r="E160" s="58"/>
    </row>
    <row r="161" spans="1:5" ht="19.5" customHeight="1" x14ac:dyDescent="0.2">
      <c r="A161" s="70" t="s">
        <v>105</v>
      </c>
      <c r="B161" s="152" t="s">
        <v>106</v>
      </c>
      <c r="C161" s="113">
        <v>955</v>
      </c>
      <c r="D161" s="115">
        <v>44649</v>
      </c>
      <c r="E161" s="58"/>
    </row>
    <row r="162" spans="1:5" ht="19.5" customHeight="1" x14ac:dyDescent="0.2">
      <c r="A162" s="70" t="s">
        <v>120</v>
      </c>
      <c r="B162" s="152" t="s">
        <v>109</v>
      </c>
      <c r="C162" s="113">
        <v>949.41</v>
      </c>
      <c r="D162" s="115">
        <v>44621</v>
      </c>
      <c r="E162" s="58"/>
    </row>
    <row r="163" spans="1:5" ht="19.5" customHeight="1" x14ac:dyDescent="0.2">
      <c r="A163" s="70" t="s">
        <v>113</v>
      </c>
      <c r="B163" s="152" t="s">
        <v>112</v>
      </c>
      <c r="C163" s="113">
        <v>900</v>
      </c>
      <c r="D163" s="115">
        <v>44651</v>
      </c>
      <c r="E163" s="58"/>
    </row>
    <row r="164" spans="1:5" ht="19.5" customHeight="1" x14ac:dyDescent="0.2">
      <c r="A164" s="70" t="s">
        <v>397</v>
      </c>
      <c r="B164" s="152" t="s">
        <v>398</v>
      </c>
      <c r="C164" s="113">
        <v>885</v>
      </c>
      <c r="D164" s="115">
        <v>44642</v>
      </c>
      <c r="E164" s="58"/>
    </row>
    <row r="165" spans="1:5" ht="19.5" customHeight="1" x14ac:dyDescent="0.2">
      <c r="A165" s="70" t="s">
        <v>399</v>
      </c>
      <c r="B165" s="152" t="s">
        <v>121</v>
      </c>
      <c r="C165" s="113">
        <v>869.8</v>
      </c>
      <c r="D165" s="115">
        <v>44621</v>
      </c>
      <c r="E165" s="58"/>
    </row>
    <row r="166" spans="1:5" ht="19.5" customHeight="1" x14ac:dyDescent="0.2">
      <c r="A166" s="70" t="s">
        <v>400</v>
      </c>
      <c r="B166" s="152" t="s">
        <v>401</v>
      </c>
      <c r="C166" s="113">
        <v>864</v>
      </c>
      <c r="D166" s="115">
        <v>44624</v>
      </c>
      <c r="E166" s="58"/>
    </row>
    <row r="167" spans="1:5" ht="19.5" customHeight="1" x14ac:dyDescent="0.2">
      <c r="A167" s="70" t="s">
        <v>402</v>
      </c>
      <c r="B167" s="152" t="s">
        <v>403</v>
      </c>
      <c r="C167" s="113">
        <v>833</v>
      </c>
      <c r="D167" s="115">
        <v>44621</v>
      </c>
      <c r="E167" s="58"/>
    </row>
    <row r="168" spans="1:5" ht="19.5" customHeight="1" x14ac:dyDescent="0.2">
      <c r="A168" s="70" t="s">
        <v>404</v>
      </c>
      <c r="B168" s="152" t="s">
        <v>112</v>
      </c>
      <c r="C168" s="113">
        <v>820.43</v>
      </c>
      <c r="D168" s="115">
        <v>44642</v>
      </c>
      <c r="E168" s="58"/>
    </row>
    <row r="169" spans="1:5" ht="19.5" customHeight="1" x14ac:dyDescent="0.2">
      <c r="A169" s="70" t="s">
        <v>610</v>
      </c>
      <c r="B169" s="152" t="s">
        <v>611</v>
      </c>
      <c r="C169" s="113">
        <v>820</v>
      </c>
      <c r="D169" s="115">
        <v>44651</v>
      </c>
      <c r="E169" s="58"/>
    </row>
    <row r="170" spans="1:5" ht="19.5" customHeight="1" x14ac:dyDescent="0.2">
      <c r="A170" s="70" t="s">
        <v>183</v>
      </c>
      <c r="B170" s="152" t="s">
        <v>204</v>
      </c>
      <c r="C170" s="113">
        <v>800.97</v>
      </c>
      <c r="D170" s="115">
        <v>44637</v>
      </c>
      <c r="E170" s="58"/>
    </row>
    <row r="171" spans="1:5" ht="19.5" customHeight="1" x14ac:dyDescent="0.2">
      <c r="A171" s="70" t="s">
        <v>405</v>
      </c>
      <c r="B171" s="152" t="s">
        <v>203</v>
      </c>
      <c r="C171" s="113">
        <v>800.95</v>
      </c>
      <c r="D171" s="115">
        <v>44651</v>
      </c>
      <c r="E171" s="58"/>
    </row>
    <row r="172" spans="1:5" ht="19.5" customHeight="1" x14ac:dyDescent="0.2">
      <c r="A172" s="70" t="s">
        <v>319</v>
      </c>
      <c r="B172" s="152" t="s">
        <v>100</v>
      </c>
      <c r="C172" s="113">
        <v>780</v>
      </c>
      <c r="D172" s="115">
        <v>44644</v>
      </c>
      <c r="E172" s="58"/>
    </row>
    <row r="173" spans="1:5" ht="19.5" customHeight="1" x14ac:dyDescent="0.2">
      <c r="A173" s="70" t="s">
        <v>273</v>
      </c>
      <c r="B173" s="152" t="s">
        <v>100</v>
      </c>
      <c r="C173" s="113">
        <v>775</v>
      </c>
      <c r="D173" s="115">
        <v>44623</v>
      </c>
      <c r="E173" s="58"/>
    </row>
    <row r="174" spans="1:5" ht="19.5" customHeight="1" x14ac:dyDescent="0.2">
      <c r="A174" s="70" t="s">
        <v>125</v>
      </c>
      <c r="B174" s="152" t="s">
        <v>117</v>
      </c>
      <c r="C174" s="113">
        <v>756.38</v>
      </c>
      <c r="D174" s="115">
        <v>44637</v>
      </c>
      <c r="E174" s="58"/>
    </row>
    <row r="175" spans="1:5" ht="19.5" customHeight="1" x14ac:dyDescent="0.2">
      <c r="A175" s="70" t="s">
        <v>215</v>
      </c>
      <c r="B175" s="152" t="s">
        <v>117</v>
      </c>
      <c r="C175" s="113">
        <v>755</v>
      </c>
      <c r="D175" s="115">
        <v>44651</v>
      </c>
      <c r="E175" s="58"/>
    </row>
    <row r="176" spans="1:5" ht="19.5" customHeight="1" x14ac:dyDescent="0.2">
      <c r="A176" s="70" t="s">
        <v>171</v>
      </c>
      <c r="B176" s="152" t="s">
        <v>100</v>
      </c>
      <c r="C176" s="113">
        <v>750</v>
      </c>
      <c r="D176" s="115">
        <v>44621</v>
      </c>
      <c r="E176" s="58"/>
    </row>
    <row r="177" spans="1:5" ht="19.5" customHeight="1" x14ac:dyDescent="0.2">
      <c r="A177" s="70" t="s">
        <v>406</v>
      </c>
      <c r="B177" s="152" t="s">
        <v>407</v>
      </c>
      <c r="C177" s="113">
        <v>750</v>
      </c>
      <c r="D177" s="115">
        <v>44623</v>
      </c>
      <c r="E177" s="58"/>
    </row>
    <row r="178" spans="1:5" ht="19.5" customHeight="1" x14ac:dyDescent="0.2">
      <c r="A178" s="70" t="s">
        <v>240</v>
      </c>
      <c r="B178" s="152" t="s">
        <v>408</v>
      </c>
      <c r="C178" s="113">
        <v>750</v>
      </c>
      <c r="D178" s="115">
        <v>44637</v>
      </c>
      <c r="E178" s="58"/>
    </row>
    <row r="179" spans="1:5" ht="19.5" customHeight="1" x14ac:dyDescent="0.2">
      <c r="A179" s="70" t="s">
        <v>409</v>
      </c>
      <c r="B179" s="152" t="s">
        <v>410</v>
      </c>
      <c r="C179" s="113">
        <v>745</v>
      </c>
      <c r="D179" s="115">
        <v>44651</v>
      </c>
      <c r="E179" s="58"/>
    </row>
    <row r="180" spans="1:5" ht="19.5" customHeight="1" x14ac:dyDescent="0.2">
      <c r="A180" s="70" t="s">
        <v>235</v>
      </c>
      <c r="B180" s="152" t="s">
        <v>411</v>
      </c>
      <c r="C180" s="113">
        <v>737.5</v>
      </c>
      <c r="D180" s="115">
        <v>44642</v>
      </c>
      <c r="E180" s="58"/>
    </row>
    <row r="181" spans="1:5" ht="19.5" customHeight="1" x14ac:dyDescent="0.2">
      <c r="A181" s="70" t="s">
        <v>126</v>
      </c>
      <c r="B181" s="152" t="s">
        <v>176</v>
      </c>
      <c r="C181" s="113">
        <v>724.88</v>
      </c>
      <c r="D181" s="115">
        <v>44637</v>
      </c>
      <c r="E181" s="58"/>
    </row>
    <row r="182" spans="1:5" ht="19.5" customHeight="1" x14ac:dyDescent="0.2">
      <c r="A182" s="70" t="s">
        <v>230</v>
      </c>
      <c r="B182" s="152" t="s">
        <v>412</v>
      </c>
      <c r="C182" s="113">
        <v>690.46</v>
      </c>
      <c r="D182" s="115">
        <v>44623</v>
      </c>
      <c r="E182" s="58"/>
    </row>
    <row r="183" spans="1:5" ht="19.5" customHeight="1" x14ac:dyDescent="0.2">
      <c r="A183" s="70" t="s">
        <v>93</v>
      </c>
      <c r="B183" s="152" t="s">
        <v>94</v>
      </c>
      <c r="C183" s="113">
        <v>676.35</v>
      </c>
      <c r="D183" s="115">
        <v>44622</v>
      </c>
      <c r="E183" s="58"/>
    </row>
    <row r="184" spans="1:5" ht="19.5" customHeight="1" x14ac:dyDescent="0.2">
      <c r="A184" s="70" t="s">
        <v>181</v>
      </c>
      <c r="B184" s="152" t="s">
        <v>115</v>
      </c>
      <c r="C184" s="113">
        <v>670.07</v>
      </c>
      <c r="D184" s="115">
        <v>44642</v>
      </c>
      <c r="E184" s="58"/>
    </row>
    <row r="185" spans="1:5" ht="19.5" customHeight="1" x14ac:dyDescent="0.2">
      <c r="A185" s="70" t="s">
        <v>380</v>
      </c>
      <c r="B185" s="152" t="s">
        <v>381</v>
      </c>
      <c r="C185" s="113">
        <v>657.54</v>
      </c>
      <c r="D185" s="115">
        <v>44649</v>
      </c>
      <c r="E185" s="58"/>
    </row>
    <row r="186" spans="1:5" ht="19.5" customHeight="1" x14ac:dyDescent="0.2">
      <c r="A186" s="70" t="s">
        <v>114</v>
      </c>
      <c r="B186" s="152" t="s">
        <v>115</v>
      </c>
      <c r="C186" s="113">
        <v>654.84</v>
      </c>
      <c r="D186" s="115">
        <v>44644</v>
      </c>
      <c r="E186" s="58"/>
    </row>
    <row r="187" spans="1:5" ht="19.5" customHeight="1" x14ac:dyDescent="0.2">
      <c r="A187" s="70" t="s">
        <v>413</v>
      </c>
      <c r="B187" s="152" t="s">
        <v>414</v>
      </c>
      <c r="C187" s="113">
        <v>640</v>
      </c>
      <c r="D187" s="115">
        <v>44622</v>
      </c>
      <c r="E187" s="58"/>
    </row>
    <row r="188" spans="1:5" ht="19.5" customHeight="1" x14ac:dyDescent="0.2">
      <c r="A188" s="70" t="s">
        <v>415</v>
      </c>
      <c r="B188" s="152" t="s">
        <v>185</v>
      </c>
      <c r="C188" s="113">
        <v>640</v>
      </c>
      <c r="D188" s="115">
        <v>44642</v>
      </c>
      <c r="E188" s="58"/>
    </row>
    <row r="189" spans="1:5" ht="19.5" customHeight="1" x14ac:dyDescent="0.2">
      <c r="A189" s="70" t="s">
        <v>416</v>
      </c>
      <c r="B189" s="152" t="s">
        <v>185</v>
      </c>
      <c r="C189" s="113">
        <v>640</v>
      </c>
      <c r="D189" s="115">
        <v>44642</v>
      </c>
      <c r="E189" s="58"/>
    </row>
    <row r="190" spans="1:5" ht="19.5" customHeight="1" x14ac:dyDescent="0.2">
      <c r="A190" s="70" t="s">
        <v>612</v>
      </c>
      <c r="B190" s="152" t="s">
        <v>613</v>
      </c>
      <c r="C190" s="113">
        <v>632.73</v>
      </c>
      <c r="D190" s="115">
        <v>44621</v>
      </c>
      <c r="E190" s="58"/>
    </row>
    <row r="191" spans="1:5" ht="19.5" customHeight="1" x14ac:dyDescent="0.2">
      <c r="A191" s="70" t="s">
        <v>417</v>
      </c>
      <c r="B191" s="152" t="s">
        <v>220</v>
      </c>
      <c r="C191" s="113">
        <v>630</v>
      </c>
      <c r="D191" s="115">
        <v>44621</v>
      </c>
      <c r="E191" s="58"/>
    </row>
    <row r="192" spans="1:5" ht="19.5" customHeight="1" x14ac:dyDescent="0.2">
      <c r="A192" s="70" t="s">
        <v>214</v>
      </c>
      <c r="B192" s="152" t="s">
        <v>109</v>
      </c>
      <c r="C192" s="113">
        <v>616.6</v>
      </c>
      <c r="D192" s="115">
        <v>44642</v>
      </c>
      <c r="E192" s="58"/>
    </row>
    <row r="193" spans="1:5" ht="19.5" customHeight="1" x14ac:dyDescent="0.2">
      <c r="A193" s="70" t="s">
        <v>172</v>
      </c>
      <c r="B193" s="152" t="s">
        <v>418</v>
      </c>
      <c r="C193" s="113">
        <v>615.38</v>
      </c>
      <c r="D193" s="115">
        <v>44651</v>
      </c>
      <c r="E193" s="58"/>
    </row>
    <row r="194" spans="1:5" ht="19.5" customHeight="1" x14ac:dyDescent="0.2">
      <c r="A194" s="70" t="s">
        <v>119</v>
      </c>
      <c r="B194" s="152" t="s">
        <v>155</v>
      </c>
      <c r="C194" s="113">
        <v>614.76</v>
      </c>
      <c r="D194" s="115">
        <v>44623</v>
      </c>
      <c r="E194" s="58"/>
    </row>
    <row r="195" spans="1:5" ht="19.5" customHeight="1" x14ac:dyDescent="0.2">
      <c r="A195" s="70" t="s">
        <v>419</v>
      </c>
      <c r="B195" s="152" t="s">
        <v>420</v>
      </c>
      <c r="C195" s="113">
        <v>609</v>
      </c>
      <c r="D195" s="115">
        <v>44651</v>
      </c>
      <c r="E195" s="58"/>
    </row>
    <row r="196" spans="1:5" ht="19.5" customHeight="1" x14ac:dyDescent="0.2">
      <c r="A196" s="70" t="s">
        <v>614</v>
      </c>
      <c r="B196" s="152" t="s">
        <v>615</v>
      </c>
      <c r="C196" s="113">
        <v>600.32000000000005</v>
      </c>
      <c r="D196" s="115">
        <v>44649</v>
      </c>
      <c r="E196" s="58"/>
    </row>
    <row r="197" spans="1:5" ht="19.5" customHeight="1" x14ac:dyDescent="0.2">
      <c r="A197" s="70" t="s">
        <v>421</v>
      </c>
      <c r="B197" s="152" t="s">
        <v>403</v>
      </c>
      <c r="C197" s="113">
        <v>600</v>
      </c>
      <c r="D197" s="115">
        <v>44623</v>
      </c>
      <c r="E197" s="58"/>
    </row>
    <row r="198" spans="1:5" ht="19.5" customHeight="1" x14ac:dyDescent="0.2">
      <c r="A198" s="70" t="s">
        <v>239</v>
      </c>
      <c r="B198" s="152" t="s">
        <v>403</v>
      </c>
      <c r="C198" s="113">
        <v>600</v>
      </c>
      <c r="D198" s="115">
        <v>44637</v>
      </c>
      <c r="E198" s="58"/>
    </row>
    <row r="199" spans="1:5" ht="19.5" customHeight="1" x14ac:dyDescent="0.2">
      <c r="A199" s="70" t="s">
        <v>226</v>
      </c>
      <c r="B199" s="152" t="s">
        <v>422</v>
      </c>
      <c r="C199" s="113">
        <v>597</v>
      </c>
      <c r="D199" s="115">
        <v>44624</v>
      </c>
      <c r="E199" s="58"/>
    </row>
    <row r="200" spans="1:5" ht="19.5" customHeight="1" x14ac:dyDescent="0.2">
      <c r="A200" s="70" t="s">
        <v>116</v>
      </c>
      <c r="B200" s="152" t="s">
        <v>112</v>
      </c>
      <c r="C200" s="113">
        <v>585.55999999999995</v>
      </c>
      <c r="D200" s="115">
        <v>44637</v>
      </c>
      <c r="E200" s="58"/>
    </row>
    <row r="201" spans="1:5" ht="19.5" customHeight="1" x14ac:dyDescent="0.2">
      <c r="A201" s="70" t="s">
        <v>221</v>
      </c>
      <c r="B201" s="152" t="s">
        <v>115</v>
      </c>
      <c r="C201" s="113">
        <v>584.95000000000005</v>
      </c>
      <c r="D201" s="115">
        <v>44623</v>
      </c>
      <c r="E201" s="58"/>
    </row>
    <row r="202" spans="1:5" ht="19.5" customHeight="1" x14ac:dyDescent="0.2">
      <c r="A202" s="70" t="s">
        <v>380</v>
      </c>
      <c r="B202" s="152" t="s">
        <v>423</v>
      </c>
      <c r="C202" s="113">
        <v>548.5</v>
      </c>
      <c r="D202" s="115">
        <v>44642</v>
      </c>
      <c r="E202" s="58"/>
    </row>
    <row r="203" spans="1:5" ht="19.5" customHeight="1" x14ac:dyDescent="0.2">
      <c r="A203" s="70" t="s">
        <v>424</v>
      </c>
      <c r="B203" s="152" t="s">
        <v>414</v>
      </c>
      <c r="C203" s="113">
        <v>540</v>
      </c>
      <c r="D203" s="115">
        <v>44622</v>
      </c>
      <c r="E203" s="58"/>
    </row>
    <row r="204" spans="1:5" ht="19.5" customHeight="1" x14ac:dyDescent="0.2">
      <c r="A204" s="70" t="s">
        <v>425</v>
      </c>
      <c r="B204" s="152" t="s">
        <v>185</v>
      </c>
      <c r="C204" s="113">
        <v>540</v>
      </c>
      <c r="D204" s="115">
        <v>44642</v>
      </c>
      <c r="E204" s="58"/>
    </row>
    <row r="205" spans="1:5" ht="19.5" customHeight="1" x14ac:dyDescent="0.2">
      <c r="A205" s="70" t="s">
        <v>148</v>
      </c>
      <c r="B205" s="152" t="s">
        <v>100</v>
      </c>
      <c r="C205" s="113">
        <v>535.9</v>
      </c>
      <c r="D205" s="115">
        <v>44651</v>
      </c>
      <c r="E205" s="58"/>
    </row>
    <row r="206" spans="1:5" ht="19.5" customHeight="1" x14ac:dyDescent="0.2">
      <c r="A206" s="70" t="s">
        <v>616</v>
      </c>
      <c r="B206" s="152" t="s">
        <v>617</v>
      </c>
      <c r="C206" s="113">
        <v>535.39</v>
      </c>
      <c r="D206" s="115">
        <v>44642</v>
      </c>
      <c r="E206" s="58"/>
    </row>
    <row r="207" spans="1:5" ht="19.5" customHeight="1" x14ac:dyDescent="0.2">
      <c r="A207" s="70" t="s">
        <v>214</v>
      </c>
      <c r="B207" s="152" t="s">
        <v>109</v>
      </c>
      <c r="C207" s="113">
        <v>533.6</v>
      </c>
      <c r="D207" s="115">
        <v>44651</v>
      </c>
      <c r="E207" s="58"/>
    </row>
    <row r="208" spans="1:5" ht="19.5" customHeight="1" x14ac:dyDescent="0.2">
      <c r="A208" s="70" t="s">
        <v>146</v>
      </c>
      <c r="B208" s="152" t="s">
        <v>98</v>
      </c>
      <c r="C208" s="113">
        <v>523</v>
      </c>
      <c r="D208" s="115">
        <v>44621</v>
      </c>
      <c r="E208" s="58"/>
    </row>
    <row r="209" spans="1:5" ht="19.5" customHeight="1" x14ac:dyDescent="0.2">
      <c r="A209" s="70" t="s">
        <v>119</v>
      </c>
      <c r="B209" s="152" t="s">
        <v>426</v>
      </c>
      <c r="C209" s="113">
        <v>518.07000000000005</v>
      </c>
      <c r="D209" s="115">
        <v>44623</v>
      </c>
      <c r="E209" s="58"/>
    </row>
    <row r="210" spans="1:5" ht="19.5" customHeight="1" x14ac:dyDescent="0.2">
      <c r="A210" s="70" t="s">
        <v>119</v>
      </c>
      <c r="B210" s="152" t="s">
        <v>111</v>
      </c>
      <c r="C210" s="113">
        <v>506.42</v>
      </c>
      <c r="D210" s="115">
        <v>44642</v>
      </c>
      <c r="E210" s="58"/>
    </row>
    <row r="211" spans="1:5" ht="19.5" customHeight="1" x14ac:dyDescent="0.2">
      <c r="A211" s="70" t="s">
        <v>427</v>
      </c>
      <c r="B211" s="152" t="s">
        <v>428</v>
      </c>
      <c r="C211" s="113">
        <v>500</v>
      </c>
      <c r="D211" s="115">
        <v>44635</v>
      </c>
      <c r="E211" s="58"/>
    </row>
    <row r="212" spans="1:5" ht="19.5" customHeight="1" x14ac:dyDescent="0.2">
      <c r="A212" s="70" t="s">
        <v>429</v>
      </c>
      <c r="B212" s="152" t="s">
        <v>430</v>
      </c>
      <c r="C212" s="113">
        <v>500</v>
      </c>
      <c r="D212" s="115">
        <v>44638</v>
      </c>
      <c r="E212" s="58"/>
    </row>
    <row r="213" spans="1:5" ht="19.5" customHeight="1" x14ac:dyDescent="0.2">
      <c r="A213" s="70" t="s">
        <v>431</v>
      </c>
      <c r="B213" s="152" t="s">
        <v>121</v>
      </c>
      <c r="C213" s="113">
        <v>500</v>
      </c>
      <c r="D213" s="115">
        <v>44644</v>
      </c>
      <c r="E213" s="58"/>
    </row>
    <row r="214" spans="1:5" ht="19.5" customHeight="1" x14ac:dyDescent="0.2">
      <c r="A214" s="70" t="s">
        <v>178</v>
      </c>
      <c r="B214" s="152" t="s">
        <v>432</v>
      </c>
      <c r="C214" s="113">
        <v>495</v>
      </c>
      <c r="D214" s="115">
        <v>44637</v>
      </c>
      <c r="E214" s="58"/>
    </row>
    <row r="215" spans="1:5" ht="19.5" customHeight="1" x14ac:dyDescent="0.2">
      <c r="A215" s="70" t="s">
        <v>179</v>
      </c>
      <c r="B215" s="152" t="s">
        <v>180</v>
      </c>
      <c r="C215" s="113">
        <v>494</v>
      </c>
      <c r="D215" s="115">
        <v>44621</v>
      </c>
      <c r="E215" s="58"/>
    </row>
    <row r="216" spans="1:5" ht="19.5" customHeight="1" x14ac:dyDescent="0.2">
      <c r="A216" s="70" t="s">
        <v>179</v>
      </c>
      <c r="B216" s="152" t="s">
        <v>433</v>
      </c>
      <c r="C216" s="113">
        <v>494</v>
      </c>
      <c r="D216" s="115">
        <v>44649</v>
      </c>
      <c r="E216" s="58"/>
    </row>
    <row r="217" spans="1:5" ht="19.5" customHeight="1" x14ac:dyDescent="0.2">
      <c r="A217" s="70" t="s">
        <v>346</v>
      </c>
      <c r="B217" s="152" t="s">
        <v>115</v>
      </c>
      <c r="C217" s="113">
        <v>491.7</v>
      </c>
      <c r="D217" s="115">
        <v>44621</v>
      </c>
      <c r="E217" s="58"/>
    </row>
    <row r="218" spans="1:5" ht="19.5" customHeight="1" x14ac:dyDescent="0.2">
      <c r="A218" s="70" t="s">
        <v>434</v>
      </c>
      <c r="B218" s="152" t="s">
        <v>185</v>
      </c>
      <c r="C218" s="113">
        <v>490</v>
      </c>
      <c r="D218" s="115">
        <v>44642</v>
      </c>
      <c r="E218" s="58"/>
    </row>
    <row r="219" spans="1:5" ht="19.5" customHeight="1" x14ac:dyDescent="0.2">
      <c r="A219" s="70" t="s">
        <v>435</v>
      </c>
      <c r="B219" s="152" t="s">
        <v>185</v>
      </c>
      <c r="C219" s="113">
        <v>490</v>
      </c>
      <c r="D219" s="115">
        <v>44642</v>
      </c>
      <c r="E219" s="58"/>
    </row>
    <row r="220" spans="1:5" ht="19.5" customHeight="1" x14ac:dyDescent="0.2">
      <c r="A220" s="70" t="s">
        <v>436</v>
      </c>
      <c r="B220" s="152" t="s">
        <v>169</v>
      </c>
      <c r="C220" s="113">
        <v>471.35</v>
      </c>
      <c r="D220" s="115">
        <v>44642</v>
      </c>
      <c r="E220" s="58"/>
    </row>
    <row r="221" spans="1:5" ht="19.5" customHeight="1" x14ac:dyDescent="0.2">
      <c r="A221" s="70" t="s">
        <v>114</v>
      </c>
      <c r="B221" s="152" t="s">
        <v>101</v>
      </c>
      <c r="C221" s="113">
        <v>468.82</v>
      </c>
      <c r="D221" s="115">
        <v>44637</v>
      </c>
      <c r="E221" s="58"/>
    </row>
    <row r="222" spans="1:5" ht="19.5" customHeight="1" x14ac:dyDescent="0.2">
      <c r="A222" s="70" t="s">
        <v>437</v>
      </c>
      <c r="B222" s="152" t="s">
        <v>438</v>
      </c>
      <c r="C222" s="113">
        <v>460</v>
      </c>
      <c r="D222" s="115">
        <v>44642</v>
      </c>
    </row>
    <row r="223" spans="1:5" ht="19.5" customHeight="1" x14ac:dyDescent="0.2">
      <c r="A223" s="70" t="s">
        <v>221</v>
      </c>
      <c r="B223" s="152" t="s">
        <v>115</v>
      </c>
      <c r="C223" s="113">
        <v>456.7</v>
      </c>
      <c r="D223" s="115">
        <v>44621</v>
      </c>
    </row>
    <row r="224" spans="1:5" ht="19.5" customHeight="1" x14ac:dyDescent="0.2">
      <c r="A224" s="70" t="s">
        <v>218</v>
      </c>
      <c r="B224" s="152" t="s">
        <v>152</v>
      </c>
      <c r="C224" s="113">
        <v>453</v>
      </c>
      <c r="D224" s="115">
        <v>44638</v>
      </c>
    </row>
    <row r="225" spans="1:4" ht="19.5" customHeight="1" x14ac:dyDescent="0.2">
      <c r="A225" s="70" t="s">
        <v>439</v>
      </c>
      <c r="B225" s="152" t="s">
        <v>153</v>
      </c>
      <c r="C225" s="113">
        <v>450</v>
      </c>
      <c r="D225" s="115">
        <v>44623</v>
      </c>
    </row>
    <row r="226" spans="1:4" ht="19.5" customHeight="1" x14ac:dyDescent="0.2">
      <c r="A226" s="70" t="s">
        <v>123</v>
      </c>
      <c r="B226" s="152" t="s">
        <v>440</v>
      </c>
      <c r="C226" s="113">
        <v>448.05</v>
      </c>
      <c r="D226" s="115">
        <v>44623</v>
      </c>
    </row>
    <row r="227" spans="1:4" ht="19.5" customHeight="1" x14ac:dyDescent="0.2">
      <c r="A227" s="70" t="s">
        <v>441</v>
      </c>
      <c r="B227" s="152" t="s">
        <v>442</v>
      </c>
      <c r="C227" s="113">
        <v>446.55</v>
      </c>
      <c r="D227" s="115">
        <v>44624</v>
      </c>
    </row>
    <row r="228" spans="1:4" ht="19.5" customHeight="1" x14ac:dyDescent="0.2">
      <c r="A228" s="70" t="s">
        <v>443</v>
      </c>
      <c r="B228" s="152" t="s">
        <v>444</v>
      </c>
      <c r="C228" s="113">
        <v>440</v>
      </c>
      <c r="D228" s="115">
        <v>44642</v>
      </c>
    </row>
    <row r="229" spans="1:4" ht="19.5" customHeight="1" x14ac:dyDescent="0.2">
      <c r="A229" s="70" t="s">
        <v>96</v>
      </c>
      <c r="B229" s="152" t="s">
        <v>94</v>
      </c>
      <c r="C229" s="113">
        <v>435.86</v>
      </c>
      <c r="D229" s="115">
        <v>44624</v>
      </c>
    </row>
    <row r="230" spans="1:4" ht="19.5" customHeight="1" x14ac:dyDescent="0.2">
      <c r="A230" s="70" t="s">
        <v>140</v>
      </c>
      <c r="B230" s="152" t="s">
        <v>100</v>
      </c>
      <c r="C230" s="113">
        <v>435</v>
      </c>
      <c r="D230" s="115">
        <v>44623</v>
      </c>
    </row>
    <row r="231" spans="1:4" ht="19.5" customHeight="1" x14ac:dyDescent="0.2">
      <c r="A231" s="70" t="s">
        <v>445</v>
      </c>
      <c r="B231" s="152" t="s">
        <v>446</v>
      </c>
      <c r="C231" s="113">
        <v>426.89</v>
      </c>
      <c r="D231" s="115">
        <v>44623</v>
      </c>
    </row>
    <row r="232" spans="1:4" ht="19.5" customHeight="1" x14ac:dyDescent="0.2">
      <c r="A232" s="70" t="s">
        <v>447</v>
      </c>
      <c r="B232" s="152" t="s">
        <v>448</v>
      </c>
      <c r="C232" s="113">
        <v>425</v>
      </c>
      <c r="D232" s="115">
        <v>44649</v>
      </c>
    </row>
    <row r="233" spans="1:4" ht="19.5" customHeight="1" x14ac:dyDescent="0.2">
      <c r="A233" s="70" t="s">
        <v>449</v>
      </c>
      <c r="B233" s="152" t="s">
        <v>450</v>
      </c>
      <c r="C233" s="113">
        <v>424.89</v>
      </c>
      <c r="D233" s="115">
        <v>44642</v>
      </c>
    </row>
    <row r="234" spans="1:4" ht="19.5" customHeight="1" x14ac:dyDescent="0.2">
      <c r="A234" s="70" t="s">
        <v>451</v>
      </c>
      <c r="B234" s="152" t="s">
        <v>452</v>
      </c>
      <c r="C234" s="113">
        <v>420</v>
      </c>
      <c r="D234" s="115">
        <v>44642</v>
      </c>
    </row>
    <row r="235" spans="1:4" ht="19.5" customHeight="1" x14ac:dyDescent="0.2">
      <c r="A235" s="70" t="s">
        <v>158</v>
      </c>
      <c r="B235" s="152" t="s">
        <v>453</v>
      </c>
      <c r="C235" s="113">
        <v>415</v>
      </c>
      <c r="D235" s="115">
        <v>44637</v>
      </c>
    </row>
    <row r="236" spans="1:4" ht="19.5" customHeight="1" x14ac:dyDescent="0.2">
      <c r="A236" s="70" t="s">
        <v>454</v>
      </c>
      <c r="B236" s="152" t="s">
        <v>455</v>
      </c>
      <c r="C236" s="113">
        <v>405</v>
      </c>
      <c r="D236" s="115">
        <v>44622</v>
      </c>
    </row>
    <row r="237" spans="1:4" ht="19.5" customHeight="1" x14ac:dyDescent="0.2">
      <c r="A237" s="70" t="s">
        <v>456</v>
      </c>
      <c r="B237" s="152" t="s">
        <v>457</v>
      </c>
      <c r="C237" s="113">
        <v>400</v>
      </c>
      <c r="D237" s="115">
        <v>44649</v>
      </c>
    </row>
    <row r="238" spans="1:4" ht="19.5" customHeight="1" x14ac:dyDescent="0.2">
      <c r="A238" s="70" t="s">
        <v>458</v>
      </c>
      <c r="B238" s="152" t="s">
        <v>108</v>
      </c>
      <c r="C238" s="113">
        <v>396</v>
      </c>
      <c r="D238" s="115">
        <v>44637</v>
      </c>
    </row>
    <row r="239" spans="1:4" ht="19.5" customHeight="1" x14ac:dyDescent="0.2">
      <c r="A239" s="70" t="s">
        <v>459</v>
      </c>
      <c r="B239" s="152" t="s">
        <v>460</v>
      </c>
      <c r="C239" s="113">
        <v>384.44</v>
      </c>
      <c r="D239" s="115">
        <v>44651</v>
      </c>
    </row>
    <row r="240" spans="1:4" ht="19.5" customHeight="1" x14ac:dyDescent="0.2">
      <c r="A240" s="70" t="s">
        <v>150</v>
      </c>
      <c r="B240" s="152" t="s">
        <v>115</v>
      </c>
      <c r="C240" s="113">
        <v>382.85</v>
      </c>
      <c r="D240" s="115">
        <v>44621</v>
      </c>
    </row>
    <row r="241" spans="1:4" ht="19.5" customHeight="1" x14ac:dyDescent="0.2">
      <c r="A241" s="70" t="s">
        <v>110</v>
      </c>
      <c r="B241" s="152" t="s">
        <v>111</v>
      </c>
      <c r="C241" s="113">
        <v>379.7</v>
      </c>
      <c r="D241" s="115">
        <v>44649</v>
      </c>
    </row>
    <row r="242" spans="1:4" ht="19.5" customHeight="1" x14ac:dyDescent="0.2">
      <c r="A242" s="70" t="s">
        <v>618</v>
      </c>
      <c r="B242" s="152" t="s">
        <v>619</v>
      </c>
      <c r="C242" s="113">
        <v>377.91</v>
      </c>
      <c r="D242" s="115">
        <v>44649</v>
      </c>
    </row>
    <row r="243" spans="1:4" ht="19.5" customHeight="1" x14ac:dyDescent="0.2">
      <c r="A243" s="70" t="s">
        <v>221</v>
      </c>
      <c r="B243" s="152" t="s">
        <v>122</v>
      </c>
      <c r="C243" s="113">
        <v>376.95</v>
      </c>
      <c r="D243" s="115">
        <v>44651</v>
      </c>
    </row>
    <row r="244" spans="1:4" ht="19.5" customHeight="1" x14ac:dyDescent="0.2">
      <c r="A244" s="70" t="s">
        <v>385</v>
      </c>
      <c r="B244" s="152" t="s">
        <v>461</v>
      </c>
      <c r="C244" s="113">
        <v>375</v>
      </c>
      <c r="D244" s="115">
        <v>44642</v>
      </c>
    </row>
    <row r="245" spans="1:4" ht="19.5" customHeight="1" x14ac:dyDescent="0.2">
      <c r="A245" s="70" t="s">
        <v>462</v>
      </c>
      <c r="B245" s="152" t="s">
        <v>101</v>
      </c>
      <c r="C245" s="113">
        <v>375</v>
      </c>
      <c r="D245" s="115">
        <v>44651</v>
      </c>
    </row>
    <row r="246" spans="1:4" ht="19.5" customHeight="1" x14ac:dyDescent="0.2">
      <c r="A246" s="70" t="s">
        <v>189</v>
      </c>
      <c r="B246" s="152" t="s">
        <v>100</v>
      </c>
      <c r="C246" s="113">
        <v>370.71</v>
      </c>
      <c r="D246" s="115">
        <v>44642</v>
      </c>
    </row>
    <row r="247" spans="1:4" ht="19.5" customHeight="1" x14ac:dyDescent="0.2">
      <c r="A247" s="70" t="s">
        <v>463</v>
      </c>
      <c r="B247" s="152" t="s">
        <v>100</v>
      </c>
      <c r="C247" s="113">
        <v>363.85</v>
      </c>
      <c r="D247" s="115">
        <v>44637</v>
      </c>
    </row>
    <row r="248" spans="1:4" ht="19.5" customHeight="1" x14ac:dyDescent="0.2">
      <c r="A248" s="70" t="s">
        <v>240</v>
      </c>
      <c r="B248" s="152" t="s">
        <v>117</v>
      </c>
      <c r="C248" s="113">
        <v>361.34</v>
      </c>
      <c r="D248" s="115">
        <v>44651</v>
      </c>
    </row>
    <row r="249" spans="1:4" ht="19.5" customHeight="1" x14ac:dyDescent="0.2">
      <c r="A249" s="70" t="s">
        <v>97</v>
      </c>
      <c r="B249" s="152" t="s">
        <v>98</v>
      </c>
      <c r="C249" s="113">
        <v>360</v>
      </c>
      <c r="D249" s="115">
        <v>44643</v>
      </c>
    </row>
    <row r="250" spans="1:4" ht="19.5" customHeight="1" x14ac:dyDescent="0.2">
      <c r="A250" s="70" t="s">
        <v>464</v>
      </c>
      <c r="B250" s="152" t="s">
        <v>100</v>
      </c>
      <c r="C250" s="113">
        <v>359.5</v>
      </c>
      <c r="D250" s="115">
        <v>44638</v>
      </c>
    </row>
    <row r="251" spans="1:4" ht="19.5" customHeight="1" x14ac:dyDescent="0.2">
      <c r="A251" s="70" t="s">
        <v>465</v>
      </c>
      <c r="B251" s="152" t="s">
        <v>466</v>
      </c>
      <c r="C251" s="113">
        <v>359.12</v>
      </c>
      <c r="D251" s="115">
        <v>44621</v>
      </c>
    </row>
    <row r="252" spans="1:4" ht="19.5" customHeight="1" x14ac:dyDescent="0.2">
      <c r="A252" s="70" t="s">
        <v>467</v>
      </c>
      <c r="B252" s="152" t="s">
        <v>468</v>
      </c>
      <c r="C252" s="113">
        <v>351.45</v>
      </c>
      <c r="D252" s="115">
        <v>44642</v>
      </c>
    </row>
    <row r="253" spans="1:4" ht="19.5" customHeight="1" x14ac:dyDescent="0.2">
      <c r="A253" s="70" t="s">
        <v>469</v>
      </c>
      <c r="B253" s="152" t="s">
        <v>117</v>
      </c>
      <c r="C253" s="113">
        <v>351.34</v>
      </c>
      <c r="D253" s="115">
        <v>44621</v>
      </c>
    </row>
    <row r="254" spans="1:4" ht="19.5" customHeight="1" x14ac:dyDescent="0.2">
      <c r="A254" s="70" t="s">
        <v>213</v>
      </c>
      <c r="B254" s="152" t="s">
        <v>470</v>
      </c>
      <c r="C254" s="113">
        <v>350.85</v>
      </c>
      <c r="D254" s="115">
        <v>44644</v>
      </c>
    </row>
    <row r="255" spans="1:4" ht="19.5" customHeight="1" x14ac:dyDescent="0.2">
      <c r="A255" s="70" t="s">
        <v>471</v>
      </c>
      <c r="B255" s="152" t="s">
        <v>472</v>
      </c>
      <c r="C255" s="113">
        <v>350</v>
      </c>
      <c r="D255" s="115">
        <v>44642</v>
      </c>
    </row>
    <row r="256" spans="1:4" ht="19.5" customHeight="1" x14ac:dyDescent="0.2">
      <c r="A256" s="70" t="s">
        <v>473</v>
      </c>
      <c r="B256" s="152" t="s">
        <v>474</v>
      </c>
      <c r="C256" s="113">
        <v>350</v>
      </c>
      <c r="D256" s="115">
        <v>44649</v>
      </c>
    </row>
    <row r="257" spans="1:4" ht="19.5" customHeight="1" x14ac:dyDescent="0.2">
      <c r="A257" s="70" t="s">
        <v>151</v>
      </c>
      <c r="B257" s="152" t="s">
        <v>115</v>
      </c>
      <c r="C257" s="113">
        <v>348.3</v>
      </c>
      <c r="D257" s="115">
        <v>44621</v>
      </c>
    </row>
    <row r="258" spans="1:4" ht="19.5" customHeight="1" x14ac:dyDescent="0.2">
      <c r="A258" s="70" t="s">
        <v>96</v>
      </c>
      <c r="B258" s="152" t="s">
        <v>94</v>
      </c>
      <c r="C258" s="113">
        <v>345.51</v>
      </c>
      <c r="D258" s="115">
        <v>44637</v>
      </c>
    </row>
    <row r="259" spans="1:4" ht="19.5" customHeight="1" x14ac:dyDescent="0.2">
      <c r="A259" s="70" t="s">
        <v>235</v>
      </c>
      <c r="B259" s="152" t="s">
        <v>620</v>
      </c>
      <c r="C259" s="113">
        <v>332</v>
      </c>
      <c r="D259" s="115">
        <v>44651</v>
      </c>
    </row>
    <row r="260" spans="1:4" ht="19.5" customHeight="1" x14ac:dyDescent="0.2">
      <c r="A260" s="70" t="s">
        <v>166</v>
      </c>
      <c r="B260" s="152" t="s">
        <v>100</v>
      </c>
      <c r="C260" s="113">
        <v>331.17</v>
      </c>
      <c r="D260" s="115">
        <v>44623</v>
      </c>
    </row>
    <row r="261" spans="1:4" ht="19.5" customHeight="1" x14ac:dyDescent="0.2">
      <c r="A261" s="70" t="s">
        <v>228</v>
      </c>
      <c r="B261" s="152" t="s">
        <v>212</v>
      </c>
      <c r="C261" s="113">
        <v>324.64999999999998</v>
      </c>
      <c r="D261" s="115">
        <v>44637</v>
      </c>
    </row>
    <row r="262" spans="1:4" ht="19.5" customHeight="1" x14ac:dyDescent="0.2">
      <c r="A262" s="70" t="s">
        <v>475</v>
      </c>
      <c r="B262" s="152" t="s">
        <v>414</v>
      </c>
      <c r="C262" s="113">
        <v>320</v>
      </c>
      <c r="D262" s="115">
        <v>44622</v>
      </c>
    </row>
    <row r="263" spans="1:4" ht="19.5" customHeight="1" x14ac:dyDescent="0.2">
      <c r="A263" s="70" t="s">
        <v>224</v>
      </c>
      <c r="B263" s="152" t="s">
        <v>414</v>
      </c>
      <c r="C263" s="113">
        <v>320</v>
      </c>
      <c r="D263" s="115">
        <v>44622</v>
      </c>
    </row>
    <row r="264" spans="1:4" ht="19.5" customHeight="1" x14ac:dyDescent="0.2">
      <c r="A264" s="70" t="s">
        <v>476</v>
      </c>
      <c r="B264" s="152" t="s">
        <v>414</v>
      </c>
      <c r="C264" s="113">
        <v>320</v>
      </c>
      <c r="D264" s="115">
        <v>44622</v>
      </c>
    </row>
    <row r="265" spans="1:4" ht="19.5" customHeight="1" x14ac:dyDescent="0.2">
      <c r="A265" s="70" t="s">
        <v>477</v>
      </c>
      <c r="B265" s="152" t="s">
        <v>414</v>
      </c>
      <c r="C265" s="113">
        <v>320</v>
      </c>
      <c r="D265" s="115">
        <v>44622</v>
      </c>
    </row>
    <row r="266" spans="1:4" ht="19.5" customHeight="1" x14ac:dyDescent="0.2">
      <c r="A266" s="70" t="s">
        <v>478</v>
      </c>
      <c r="B266" s="152" t="s">
        <v>479</v>
      </c>
      <c r="C266" s="113">
        <v>320</v>
      </c>
      <c r="D266" s="115">
        <v>44624</v>
      </c>
    </row>
    <row r="267" spans="1:4" ht="19.5" customHeight="1" x14ac:dyDescent="0.2">
      <c r="A267" s="70" t="s">
        <v>480</v>
      </c>
      <c r="B267" s="152" t="s">
        <v>185</v>
      </c>
      <c r="C267" s="113">
        <v>320</v>
      </c>
      <c r="D267" s="115">
        <v>44642</v>
      </c>
    </row>
    <row r="268" spans="1:4" ht="19.5" customHeight="1" x14ac:dyDescent="0.2">
      <c r="A268" s="70" t="s">
        <v>481</v>
      </c>
      <c r="B268" s="152" t="s">
        <v>185</v>
      </c>
      <c r="C268" s="113">
        <v>320</v>
      </c>
      <c r="D268" s="115">
        <v>44642</v>
      </c>
    </row>
    <row r="269" spans="1:4" ht="19.5" customHeight="1" x14ac:dyDescent="0.2">
      <c r="A269" s="70" t="s">
        <v>482</v>
      </c>
      <c r="B269" s="152" t="s">
        <v>185</v>
      </c>
      <c r="C269" s="113">
        <v>320</v>
      </c>
      <c r="D269" s="115">
        <v>44642</v>
      </c>
    </row>
    <row r="270" spans="1:4" ht="19.5" customHeight="1" x14ac:dyDescent="0.2">
      <c r="A270" s="70" t="s">
        <v>483</v>
      </c>
      <c r="B270" s="152" t="s">
        <v>185</v>
      </c>
      <c r="C270" s="113">
        <v>320</v>
      </c>
      <c r="D270" s="115">
        <v>44642</v>
      </c>
    </row>
    <row r="271" spans="1:4" ht="19.5" customHeight="1" x14ac:dyDescent="0.2">
      <c r="A271" s="70" t="s">
        <v>96</v>
      </c>
      <c r="B271" s="152" t="s">
        <v>94</v>
      </c>
      <c r="C271" s="113">
        <v>318.7</v>
      </c>
      <c r="D271" s="115">
        <v>44624</v>
      </c>
    </row>
    <row r="272" spans="1:4" ht="19.5" customHeight="1" x14ac:dyDescent="0.2">
      <c r="A272" s="70" t="s">
        <v>621</v>
      </c>
      <c r="B272" s="152" t="s">
        <v>622</v>
      </c>
      <c r="C272" s="113">
        <v>308.88</v>
      </c>
      <c r="D272" s="115">
        <v>44638</v>
      </c>
    </row>
    <row r="273" spans="1:4" ht="19.5" customHeight="1" x14ac:dyDescent="0.2">
      <c r="A273" s="70" t="s">
        <v>484</v>
      </c>
      <c r="B273" s="152" t="s">
        <v>485</v>
      </c>
      <c r="C273" s="113">
        <v>300</v>
      </c>
      <c r="D273" s="115">
        <v>44637</v>
      </c>
    </row>
    <row r="274" spans="1:4" ht="19.5" customHeight="1" x14ac:dyDescent="0.2">
      <c r="A274" s="70" t="s">
        <v>486</v>
      </c>
      <c r="B274" s="152" t="s">
        <v>485</v>
      </c>
      <c r="C274" s="113">
        <v>300</v>
      </c>
      <c r="D274" s="115">
        <v>44637</v>
      </c>
    </row>
    <row r="275" spans="1:4" ht="19.5" customHeight="1" x14ac:dyDescent="0.2">
      <c r="A275" s="70" t="s">
        <v>487</v>
      </c>
      <c r="B275" s="152" t="s">
        <v>327</v>
      </c>
      <c r="C275" s="113">
        <v>300</v>
      </c>
      <c r="D275" s="115">
        <v>44637</v>
      </c>
    </row>
    <row r="276" spans="1:4" ht="19.5" customHeight="1" x14ac:dyDescent="0.2">
      <c r="A276" s="70" t="s">
        <v>488</v>
      </c>
      <c r="B276" s="152" t="s">
        <v>489</v>
      </c>
      <c r="C276" s="113">
        <v>300</v>
      </c>
      <c r="D276" s="115">
        <v>44637</v>
      </c>
    </row>
    <row r="277" spans="1:4" ht="19.5" customHeight="1" x14ac:dyDescent="0.2">
      <c r="A277" s="70" t="s">
        <v>490</v>
      </c>
      <c r="B277" s="152" t="s">
        <v>485</v>
      </c>
      <c r="C277" s="113">
        <v>300</v>
      </c>
      <c r="D277" s="115">
        <v>44637</v>
      </c>
    </row>
    <row r="278" spans="1:4" ht="19.5" customHeight="1" x14ac:dyDescent="0.2">
      <c r="A278" s="70" t="s">
        <v>491</v>
      </c>
      <c r="B278" s="152" t="s">
        <v>485</v>
      </c>
      <c r="C278" s="113">
        <v>300</v>
      </c>
      <c r="D278" s="115">
        <v>44637</v>
      </c>
    </row>
    <row r="279" spans="1:4" ht="19.5" customHeight="1" x14ac:dyDescent="0.2">
      <c r="A279" s="70" t="s">
        <v>492</v>
      </c>
      <c r="B279" s="152" t="s">
        <v>493</v>
      </c>
      <c r="C279" s="113">
        <v>300</v>
      </c>
      <c r="D279" s="115">
        <v>44637</v>
      </c>
    </row>
    <row r="280" spans="1:4" ht="19.5" customHeight="1" x14ac:dyDescent="0.2">
      <c r="A280" s="70" t="s">
        <v>184</v>
      </c>
      <c r="B280" s="152" t="s">
        <v>494</v>
      </c>
      <c r="C280" s="113">
        <v>300</v>
      </c>
      <c r="D280" s="115">
        <v>44642</v>
      </c>
    </row>
    <row r="281" spans="1:4" ht="19.5" customHeight="1" x14ac:dyDescent="0.2">
      <c r="A281" s="70" t="s">
        <v>495</v>
      </c>
      <c r="B281" s="152" t="s">
        <v>496</v>
      </c>
      <c r="C281" s="113">
        <v>300</v>
      </c>
      <c r="D281" s="115">
        <v>44642</v>
      </c>
    </row>
    <row r="282" spans="1:4" ht="19.5" customHeight="1" x14ac:dyDescent="0.2">
      <c r="A282" s="70" t="s">
        <v>497</v>
      </c>
      <c r="B282" s="152" t="s">
        <v>498</v>
      </c>
      <c r="C282" s="113">
        <v>300</v>
      </c>
      <c r="D282" s="115">
        <v>44642</v>
      </c>
    </row>
    <row r="283" spans="1:4" ht="19.5" customHeight="1" x14ac:dyDescent="0.2">
      <c r="A283" s="70" t="s">
        <v>397</v>
      </c>
      <c r="B283" s="152" t="s">
        <v>499</v>
      </c>
      <c r="C283" s="113">
        <v>295</v>
      </c>
      <c r="D283" s="115">
        <v>44623</v>
      </c>
    </row>
    <row r="284" spans="1:4" ht="19.5" customHeight="1" x14ac:dyDescent="0.2">
      <c r="A284" s="70" t="s">
        <v>500</v>
      </c>
      <c r="B284" s="152" t="s">
        <v>185</v>
      </c>
      <c r="C284" s="113">
        <v>292</v>
      </c>
      <c r="D284" s="115">
        <v>44643</v>
      </c>
    </row>
    <row r="285" spans="1:4" ht="19.5" customHeight="1" x14ac:dyDescent="0.2">
      <c r="A285" s="70" t="s">
        <v>103</v>
      </c>
      <c r="B285" s="152" t="s">
        <v>100</v>
      </c>
      <c r="C285" s="113">
        <v>288.51</v>
      </c>
      <c r="D285" s="115">
        <v>44643</v>
      </c>
    </row>
    <row r="286" spans="1:4" ht="19.5" customHeight="1" x14ac:dyDescent="0.2">
      <c r="A286" s="70" t="s">
        <v>501</v>
      </c>
      <c r="B286" s="152" t="s">
        <v>185</v>
      </c>
      <c r="C286" s="113">
        <v>279.60000000000002</v>
      </c>
      <c r="D286" s="115">
        <v>44643</v>
      </c>
    </row>
    <row r="287" spans="1:4" ht="19.5" customHeight="1" x14ac:dyDescent="0.2">
      <c r="A287" s="70" t="s">
        <v>182</v>
      </c>
      <c r="B287" s="152" t="s">
        <v>169</v>
      </c>
      <c r="C287" s="113">
        <v>276.49</v>
      </c>
      <c r="D287" s="115">
        <v>44638</v>
      </c>
    </row>
    <row r="288" spans="1:4" ht="19.5" customHeight="1" x14ac:dyDescent="0.2">
      <c r="A288" s="70" t="s">
        <v>139</v>
      </c>
      <c r="B288" s="152" t="s">
        <v>227</v>
      </c>
      <c r="C288" s="113">
        <v>274.60000000000002</v>
      </c>
      <c r="D288" s="115">
        <v>44637</v>
      </c>
    </row>
    <row r="289" spans="1:4" ht="19.5" customHeight="1" x14ac:dyDescent="0.2">
      <c r="A289" s="70" t="s">
        <v>291</v>
      </c>
      <c r="B289" s="152" t="s">
        <v>100</v>
      </c>
      <c r="C289" s="113">
        <v>271.11</v>
      </c>
      <c r="D289" s="115">
        <v>44637</v>
      </c>
    </row>
    <row r="290" spans="1:4" ht="19.5" customHeight="1" x14ac:dyDescent="0.2">
      <c r="A290" s="70" t="s">
        <v>502</v>
      </c>
      <c r="B290" s="152" t="s">
        <v>414</v>
      </c>
      <c r="C290" s="113">
        <v>270</v>
      </c>
      <c r="D290" s="115">
        <v>44622</v>
      </c>
    </row>
    <row r="291" spans="1:4" ht="19.5" customHeight="1" x14ac:dyDescent="0.2">
      <c r="A291" s="70" t="s">
        <v>503</v>
      </c>
      <c r="B291" s="152" t="s">
        <v>414</v>
      </c>
      <c r="C291" s="113">
        <v>270</v>
      </c>
      <c r="D291" s="115">
        <v>44622</v>
      </c>
    </row>
    <row r="292" spans="1:4" ht="19.5" customHeight="1" x14ac:dyDescent="0.2">
      <c r="A292" s="70" t="s">
        <v>504</v>
      </c>
      <c r="B292" s="152" t="s">
        <v>414</v>
      </c>
      <c r="C292" s="113">
        <v>270</v>
      </c>
      <c r="D292" s="115">
        <v>44622</v>
      </c>
    </row>
    <row r="293" spans="1:4" ht="19.5" customHeight="1" x14ac:dyDescent="0.2">
      <c r="A293" s="70" t="s">
        <v>505</v>
      </c>
      <c r="B293" s="152" t="s">
        <v>414</v>
      </c>
      <c r="C293" s="113">
        <v>270</v>
      </c>
      <c r="D293" s="115">
        <v>44622</v>
      </c>
    </row>
    <row r="294" spans="1:4" ht="19.5" customHeight="1" x14ac:dyDescent="0.2">
      <c r="A294" s="70" t="s">
        <v>506</v>
      </c>
      <c r="B294" s="152" t="s">
        <v>414</v>
      </c>
      <c r="C294" s="113">
        <v>270</v>
      </c>
      <c r="D294" s="115">
        <v>44622</v>
      </c>
    </row>
    <row r="295" spans="1:4" ht="19.5" customHeight="1" x14ac:dyDescent="0.2">
      <c r="A295" s="70" t="s">
        <v>507</v>
      </c>
      <c r="B295" s="152" t="s">
        <v>414</v>
      </c>
      <c r="C295" s="113">
        <v>270</v>
      </c>
      <c r="D295" s="115">
        <v>44622</v>
      </c>
    </row>
    <row r="296" spans="1:4" ht="19.5" customHeight="1" x14ac:dyDescent="0.2">
      <c r="A296" s="70" t="s">
        <v>506</v>
      </c>
      <c r="B296" s="152" t="s">
        <v>185</v>
      </c>
      <c r="C296" s="113">
        <v>270</v>
      </c>
      <c r="D296" s="115">
        <v>44642</v>
      </c>
    </row>
    <row r="297" spans="1:4" ht="19.5" customHeight="1" x14ac:dyDescent="0.2">
      <c r="A297" s="70" t="s">
        <v>508</v>
      </c>
      <c r="B297" s="152" t="s">
        <v>185</v>
      </c>
      <c r="C297" s="113">
        <v>270</v>
      </c>
      <c r="D297" s="115">
        <v>44642</v>
      </c>
    </row>
    <row r="298" spans="1:4" ht="19.5" customHeight="1" x14ac:dyDescent="0.2">
      <c r="A298" s="70" t="s">
        <v>509</v>
      </c>
      <c r="B298" s="152" t="s">
        <v>107</v>
      </c>
      <c r="C298" s="113">
        <v>268.89999999999998</v>
      </c>
      <c r="D298" s="115">
        <v>44622</v>
      </c>
    </row>
    <row r="299" spans="1:4" ht="19.5" customHeight="1" x14ac:dyDescent="0.2">
      <c r="A299" s="70" t="s">
        <v>182</v>
      </c>
      <c r="B299" s="152" t="s">
        <v>133</v>
      </c>
      <c r="C299" s="113">
        <v>260.56</v>
      </c>
      <c r="D299" s="115">
        <v>44637</v>
      </c>
    </row>
    <row r="300" spans="1:4" ht="19.5" customHeight="1" x14ac:dyDescent="0.2">
      <c r="A300" s="70" t="s">
        <v>510</v>
      </c>
      <c r="B300" s="152" t="s">
        <v>112</v>
      </c>
      <c r="C300" s="113">
        <v>260</v>
      </c>
      <c r="D300" s="115">
        <v>44642</v>
      </c>
    </row>
    <row r="301" spans="1:4" ht="19.5" customHeight="1" x14ac:dyDescent="0.2">
      <c r="A301" s="70" t="s">
        <v>601</v>
      </c>
      <c r="B301" s="152" t="s">
        <v>623</v>
      </c>
      <c r="C301" s="113">
        <v>253.85</v>
      </c>
      <c r="D301" s="115">
        <v>44651</v>
      </c>
    </row>
    <row r="302" spans="1:4" ht="19.5" customHeight="1" x14ac:dyDescent="0.2">
      <c r="A302" s="70" t="s">
        <v>511</v>
      </c>
      <c r="B302" s="152" t="s">
        <v>142</v>
      </c>
      <c r="C302" s="113">
        <v>250</v>
      </c>
      <c r="D302" s="115">
        <v>44637</v>
      </c>
    </row>
    <row r="303" spans="1:4" ht="19.5" customHeight="1" x14ac:dyDescent="0.2">
      <c r="A303" s="70" t="s">
        <v>511</v>
      </c>
      <c r="B303" s="152" t="s">
        <v>512</v>
      </c>
      <c r="C303" s="113">
        <v>250</v>
      </c>
      <c r="D303" s="115">
        <v>44643</v>
      </c>
    </row>
    <row r="304" spans="1:4" ht="19.5" customHeight="1" x14ac:dyDescent="0.2">
      <c r="A304" s="70" t="s">
        <v>513</v>
      </c>
      <c r="B304" s="152" t="s">
        <v>466</v>
      </c>
      <c r="C304" s="113">
        <v>250</v>
      </c>
      <c r="D304" s="115">
        <v>44649</v>
      </c>
    </row>
    <row r="305" spans="1:4" ht="19.5" customHeight="1" x14ac:dyDescent="0.2">
      <c r="A305" s="70" t="s">
        <v>177</v>
      </c>
      <c r="B305" s="152" t="s">
        <v>222</v>
      </c>
      <c r="C305" s="113">
        <v>249.59</v>
      </c>
      <c r="D305" s="115">
        <v>44637</v>
      </c>
    </row>
    <row r="306" spans="1:4" ht="19.5" customHeight="1" x14ac:dyDescent="0.2">
      <c r="A306" s="70" t="s">
        <v>624</v>
      </c>
      <c r="B306" s="152" t="s">
        <v>625</v>
      </c>
      <c r="C306" s="113">
        <v>241.63</v>
      </c>
      <c r="D306" s="115">
        <v>44638</v>
      </c>
    </row>
    <row r="307" spans="1:4" ht="19.5" customHeight="1" x14ac:dyDescent="0.2">
      <c r="A307" s="70" t="s">
        <v>230</v>
      </c>
      <c r="B307" s="152" t="s">
        <v>231</v>
      </c>
      <c r="C307" s="113">
        <v>240</v>
      </c>
      <c r="D307" s="115">
        <v>44637</v>
      </c>
    </row>
    <row r="308" spans="1:4" ht="19.5" customHeight="1" x14ac:dyDescent="0.2">
      <c r="A308" s="70" t="s">
        <v>626</v>
      </c>
      <c r="B308" s="152" t="s">
        <v>613</v>
      </c>
      <c r="C308" s="113">
        <v>235.88</v>
      </c>
      <c r="D308" s="115">
        <v>44621</v>
      </c>
    </row>
    <row r="309" spans="1:4" ht="19.5" customHeight="1" x14ac:dyDescent="0.2">
      <c r="A309" s="70" t="s">
        <v>459</v>
      </c>
      <c r="B309" s="152" t="s">
        <v>627</v>
      </c>
      <c r="C309" s="113">
        <v>232.8</v>
      </c>
      <c r="D309" s="115">
        <v>44642</v>
      </c>
    </row>
    <row r="310" spans="1:4" ht="19.5" customHeight="1" x14ac:dyDescent="0.2">
      <c r="A310" s="70" t="s">
        <v>514</v>
      </c>
      <c r="B310" s="152" t="s">
        <v>515</v>
      </c>
      <c r="C310" s="113">
        <v>225</v>
      </c>
      <c r="D310" s="115">
        <v>44637</v>
      </c>
    </row>
    <row r="311" spans="1:4" ht="19.5" customHeight="1" x14ac:dyDescent="0.2">
      <c r="A311" s="70" t="s">
        <v>516</v>
      </c>
      <c r="B311" s="152" t="s">
        <v>517</v>
      </c>
      <c r="C311" s="113">
        <v>225</v>
      </c>
      <c r="D311" s="115">
        <v>44651</v>
      </c>
    </row>
    <row r="312" spans="1:4" ht="19.5" customHeight="1" x14ac:dyDescent="0.2">
      <c r="A312" s="70" t="s">
        <v>628</v>
      </c>
      <c r="B312" s="152" t="s">
        <v>629</v>
      </c>
      <c r="C312" s="113">
        <v>223.41</v>
      </c>
      <c r="D312" s="115">
        <v>44621</v>
      </c>
    </row>
    <row r="313" spans="1:4" ht="19.5" customHeight="1" x14ac:dyDescent="0.2">
      <c r="A313" s="70" t="s">
        <v>518</v>
      </c>
      <c r="B313" s="152" t="s">
        <v>107</v>
      </c>
      <c r="C313" s="113">
        <v>220.51</v>
      </c>
      <c r="D313" s="115">
        <v>44642</v>
      </c>
    </row>
    <row r="314" spans="1:4" ht="19.5" customHeight="1" x14ac:dyDescent="0.2">
      <c r="A314" s="70" t="s">
        <v>519</v>
      </c>
      <c r="B314" s="152" t="s">
        <v>99</v>
      </c>
      <c r="C314" s="113">
        <v>212.52</v>
      </c>
      <c r="D314" s="115">
        <v>44637</v>
      </c>
    </row>
    <row r="315" spans="1:4" ht="19.5" customHeight="1" x14ac:dyDescent="0.2">
      <c r="A315" s="70" t="s">
        <v>319</v>
      </c>
      <c r="B315" s="152" t="s">
        <v>100</v>
      </c>
      <c r="C315" s="113">
        <v>210.93</v>
      </c>
      <c r="D315" s="115">
        <v>44623</v>
      </c>
    </row>
    <row r="316" spans="1:4" ht="19.5" customHeight="1" x14ac:dyDescent="0.2">
      <c r="A316" s="70" t="s">
        <v>141</v>
      </c>
      <c r="B316" s="152" t="s">
        <v>142</v>
      </c>
      <c r="C316" s="113">
        <v>210.65</v>
      </c>
      <c r="D316" s="115">
        <v>44649</v>
      </c>
    </row>
    <row r="317" spans="1:4" ht="19.5" customHeight="1" x14ac:dyDescent="0.2">
      <c r="A317" s="70" t="s">
        <v>129</v>
      </c>
      <c r="B317" s="152" t="s">
        <v>112</v>
      </c>
      <c r="C317" s="113">
        <v>210</v>
      </c>
      <c r="D317" s="115">
        <v>44637</v>
      </c>
    </row>
    <row r="318" spans="1:4" ht="19.5" customHeight="1" x14ac:dyDescent="0.2">
      <c r="A318" s="70" t="s">
        <v>630</v>
      </c>
      <c r="B318" s="152" t="s">
        <v>631</v>
      </c>
      <c r="C318" s="113">
        <v>208.61</v>
      </c>
      <c r="D318" s="115">
        <v>44624</v>
      </c>
    </row>
    <row r="319" spans="1:4" ht="19.5" customHeight="1" x14ac:dyDescent="0.2">
      <c r="A319" s="70" t="s">
        <v>606</v>
      </c>
      <c r="B319" s="152" t="s">
        <v>632</v>
      </c>
      <c r="C319" s="113">
        <v>205.88</v>
      </c>
      <c r="D319" s="115">
        <v>44649</v>
      </c>
    </row>
    <row r="320" spans="1:4" ht="19.5" customHeight="1" x14ac:dyDescent="0.2">
      <c r="A320" s="70" t="s">
        <v>633</v>
      </c>
      <c r="B320" s="152" t="s">
        <v>634</v>
      </c>
      <c r="C320" s="113">
        <v>201.84</v>
      </c>
      <c r="D320" s="115">
        <v>44635</v>
      </c>
    </row>
    <row r="321" spans="1:4" ht="19.5" customHeight="1" x14ac:dyDescent="0.2">
      <c r="A321" s="70" t="s">
        <v>520</v>
      </c>
      <c r="B321" s="152" t="s">
        <v>521</v>
      </c>
      <c r="C321" s="113">
        <v>200</v>
      </c>
      <c r="D321" s="115">
        <v>44623</v>
      </c>
    </row>
    <row r="322" spans="1:4" ht="19.5" customHeight="1" x14ac:dyDescent="0.2">
      <c r="A322" s="70" t="s">
        <v>113</v>
      </c>
      <c r="B322" s="152" t="s">
        <v>108</v>
      </c>
      <c r="C322" s="113">
        <v>188</v>
      </c>
      <c r="D322" s="115">
        <v>44621</v>
      </c>
    </row>
    <row r="323" spans="1:4" ht="19.5" customHeight="1" x14ac:dyDescent="0.2">
      <c r="A323" s="70" t="s">
        <v>141</v>
      </c>
      <c r="B323" s="152" t="s">
        <v>142</v>
      </c>
      <c r="C323" s="113">
        <v>184.78</v>
      </c>
      <c r="D323" s="115">
        <v>44651</v>
      </c>
    </row>
    <row r="324" spans="1:4" ht="19.5" customHeight="1" x14ac:dyDescent="0.2">
      <c r="A324" s="70" t="s">
        <v>235</v>
      </c>
      <c r="B324" s="152" t="s">
        <v>620</v>
      </c>
      <c r="C324" s="113">
        <v>182</v>
      </c>
      <c r="D324" s="115">
        <v>44649</v>
      </c>
    </row>
    <row r="325" spans="1:4" ht="19.5" customHeight="1" x14ac:dyDescent="0.2">
      <c r="A325" s="70" t="s">
        <v>150</v>
      </c>
      <c r="B325" s="152" t="s">
        <v>522</v>
      </c>
      <c r="C325" s="113">
        <v>181.29</v>
      </c>
      <c r="D325" s="115">
        <v>44637</v>
      </c>
    </row>
    <row r="326" spans="1:4" ht="19.5" customHeight="1" x14ac:dyDescent="0.2">
      <c r="A326" s="70" t="s">
        <v>523</v>
      </c>
      <c r="B326" s="152" t="s">
        <v>524</v>
      </c>
      <c r="C326" s="113">
        <v>175</v>
      </c>
      <c r="D326" s="115">
        <v>44637</v>
      </c>
    </row>
    <row r="327" spans="1:4" ht="19.5" customHeight="1" x14ac:dyDescent="0.2">
      <c r="A327" s="70" t="s">
        <v>525</v>
      </c>
      <c r="B327" s="152" t="s">
        <v>185</v>
      </c>
      <c r="C327" s="113">
        <v>174</v>
      </c>
      <c r="D327" s="115">
        <v>44643</v>
      </c>
    </row>
    <row r="328" spans="1:4" ht="19.5" customHeight="1" x14ac:dyDescent="0.2">
      <c r="A328" s="70" t="s">
        <v>526</v>
      </c>
      <c r="B328" s="152" t="s">
        <v>527</v>
      </c>
      <c r="C328" s="113">
        <v>172.2</v>
      </c>
      <c r="D328" s="115">
        <v>44637</v>
      </c>
    </row>
    <row r="329" spans="1:4" ht="19.5" customHeight="1" x14ac:dyDescent="0.2">
      <c r="A329" s="70" t="s">
        <v>528</v>
      </c>
      <c r="B329" s="152" t="s">
        <v>185</v>
      </c>
      <c r="C329" s="113">
        <v>170</v>
      </c>
      <c r="D329" s="115">
        <v>44638</v>
      </c>
    </row>
    <row r="330" spans="1:4" ht="19.5" customHeight="1" x14ac:dyDescent="0.2">
      <c r="A330" s="70" t="s">
        <v>415</v>
      </c>
      <c r="B330" s="152" t="s">
        <v>185</v>
      </c>
      <c r="C330" s="113">
        <v>170</v>
      </c>
      <c r="D330" s="115">
        <v>44638</v>
      </c>
    </row>
    <row r="331" spans="1:4" ht="19.5" customHeight="1" x14ac:dyDescent="0.2">
      <c r="A331" s="70" t="s">
        <v>529</v>
      </c>
      <c r="B331" s="152" t="s">
        <v>185</v>
      </c>
      <c r="C331" s="113">
        <v>170</v>
      </c>
      <c r="D331" s="115">
        <v>44638</v>
      </c>
    </row>
    <row r="332" spans="1:4" ht="19.5" customHeight="1" x14ac:dyDescent="0.2">
      <c r="A332" s="70" t="s">
        <v>477</v>
      </c>
      <c r="B332" s="152" t="s">
        <v>185</v>
      </c>
      <c r="C332" s="113">
        <v>170</v>
      </c>
      <c r="D332" s="115">
        <v>44638</v>
      </c>
    </row>
    <row r="333" spans="1:4" ht="19.5" customHeight="1" x14ac:dyDescent="0.2">
      <c r="A333" s="70" t="s">
        <v>530</v>
      </c>
      <c r="B333" s="152" t="s">
        <v>185</v>
      </c>
      <c r="C333" s="113">
        <v>170</v>
      </c>
      <c r="D333" s="115">
        <v>44638</v>
      </c>
    </row>
    <row r="334" spans="1:4" ht="19.5" customHeight="1" x14ac:dyDescent="0.2">
      <c r="A334" s="70" t="s">
        <v>483</v>
      </c>
      <c r="B334" s="152" t="s">
        <v>185</v>
      </c>
      <c r="C334" s="113">
        <v>170</v>
      </c>
      <c r="D334" s="115">
        <v>44638</v>
      </c>
    </row>
    <row r="335" spans="1:4" ht="19.5" customHeight="1" x14ac:dyDescent="0.2">
      <c r="A335" s="70" t="s">
        <v>528</v>
      </c>
      <c r="B335" s="152" t="s">
        <v>185</v>
      </c>
      <c r="C335" s="113">
        <v>170</v>
      </c>
      <c r="D335" s="115">
        <v>44642</v>
      </c>
    </row>
    <row r="336" spans="1:4" ht="19.5" customHeight="1" x14ac:dyDescent="0.2">
      <c r="A336" s="70" t="s">
        <v>531</v>
      </c>
      <c r="B336" s="152" t="s">
        <v>185</v>
      </c>
      <c r="C336" s="113">
        <v>170</v>
      </c>
      <c r="D336" s="115">
        <v>44642</v>
      </c>
    </row>
    <row r="337" spans="1:4" ht="19.5" customHeight="1" x14ac:dyDescent="0.2">
      <c r="A337" s="70" t="s">
        <v>145</v>
      </c>
      <c r="B337" s="152" t="s">
        <v>532</v>
      </c>
      <c r="C337" s="113">
        <v>165</v>
      </c>
      <c r="D337" s="115">
        <v>44651</v>
      </c>
    </row>
    <row r="338" spans="1:4" ht="19.5" customHeight="1" x14ac:dyDescent="0.2">
      <c r="A338" s="70" t="s">
        <v>116</v>
      </c>
      <c r="B338" s="152" t="s">
        <v>112</v>
      </c>
      <c r="C338" s="113">
        <v>159.97999999999999</v>
      </c>
      <c r="D338" s="115">
        <v>44651</v>
      </c>
    </row>
    <row r="339" spans="1:4" ht="19.5" customHeight="1" x14ac:dyDescent="0.2">
      <c r="A339" s="70" t="s">
        <v>533</v>
      </c>
      <c r="B339" s="152" t="s">
        <v>100</v>
      </c>
      <c r="C339" s="113">
        <v>158</v>
      </c>
      <c r="D339" s="115">
        <v>44651</v>
      </c>
    </row>
    <row r="340" spans="1:4" ht="19.5" customHeight="1" x14ac:dyDescent="0.2">
      <c r="A340" s="70" t="s">
        <v>319</v>
      </c>
      <c r="B340" s="152" t="s">
        <v>100</v>
      </c>
      <c r="C340" s="113">
        <v>157.62</v>
      </c>
      <c r="D340" s="115">
        <v>44622</v>
      </c>
    </row>
    <row r="341" spans="1:4" ht="19.5" customHeight="1" x14ac:dyDescent="0.2">
      <c r="A341" s="70" t="s">
        <v>190</v>
      </c>
      <c r="B341" s="152" t="s">
        <v>100</v>
      </c>
      <c r="C341" s="113">
        <v>157.56</v>
      </c>
      <c r="D341" s="115">
        <v>44637</v>
      </c>
    </row>
    <row r="342" spans="1:4" ht="19.5" customHeight="1" x14ac:dyDescent="0.2">
      <c r="A342" s="70" t="s">
        <v>206</v>
      </c>
      <c r="B342" s="152" t="s">
        <v>122</v>
      </c>
      <c r="C342" s="113">
        <v>156</v>
      </c>
      <c r="D342" s="115">
        <v>44649</v>
      </c>
    </row>
    <row r="343" spans="1:4" ht="19.5" customHeight="1" x14ac:dyDescent="0.2">
      <c r="A343" s="70" t="s">
        <v>103</v>
      </c>
      <c r="B343" s="152" t="s">
        <v>100</v>
      </c>
      <c r="C343" s="113">
        <v>152.93</v>
      </c>
      <c r="D343" s="115">
        <v>44651</v>
      </c>
    </row>
    <row r="344" spans="1:4" ht="19.5" customHeight="1" x14ac:dyDescent="0.2">
      <c r="A344" s="70" t="s">
        <v>534</v>
      </c>
      <c r="B344" s="152" t="s">
        <v>535</v>
      </c>
      <c r="C344" s="113">
        <v>152.5</v>
      </c>
      <c r="D344" s="115">
        <v>44642</v>
      </c>
    </row>
    <row r="345" spans="1:4" ht="19.5" customHeight="1" x14ac:dyDescent="0.2">
      <c r="A345" s="70" t="s">
        <v>536</v>
      </c>
      <c r="B345" s="152" t="s">
        <v>537</v>
      </c>
      <c r="C345" s="113">
        <v>152</v>
      </c>
      <c r="D345" s="115">
        <v>44643</v>
      </c>
    </row>
    <row r="346" spans="1:4" ht="19.5" customHeight="1" x14ac:dyDescent="0.2">
      <c r="A346" s="70" t="s">
        <v>137</v>
      </c>
      <c r="B346" s="152" t="s">
        <v>124</v>
      </c>
      <c r="C346" s="113">
        <v>150.38999999999999</v>
      </c>
      <c r="D346" s="115">
        <v>44637</v>
      </c>
    </row>
    <row r="347" spans="1:4" ht="19.5" customHeight="1" x14ac:dyDescent="0.2">
      <c r="A347" s="70" t="s">
        <v>635</v>
      </c>
      <c r="B347" s="152" t="s">
        <v>636</v>
      </c>
      <c r="C347" s="113">
        <v>150.35</v>
      </c>
      <c r="D347" s="115">
        <v>44621</v>
      </c>
    </row>
    <row r="348" spans="1:4" ht="19.5" customHeight="1" x14ac:dyDescent="0.2">
      <c r="A348" s="70" t="s">
        <v>538</v>
      </c>
      <c r="B348" s="152" t="s">
        <v>414</v>
      </c>
      <c r="C348" s="113">
        <v>150</v>
      </c>
      <c r="D348" s="115">
        <v>44622</v>
      </c>
    </row>
    <row r="349" spans="1:4" ht="19.5" customHeight="1" x14ac:dyDescent="0.2">
      <c r="A349" s="70" t="s">
        <v>539</v>
      </c>
      <c r="B349" s="152" t="s">
        <v>414</v>
      </c>
      <c r="C349" s="113">
        <v>150</v>
      </c>
      <c r="D349" s="115">
        <v>44622</v>
      </c>
    </row>
    <row r="350" spans="1:4" ht="19.5" customHeight="1" x14ac:dyDescent="0.2">
      <c r="A350" s="70" t="s">
        <v>234</v>
      </c>
      <c r="B350" s="152" t="s">
        <v>414</v>
      </c>
      <c r="C350" s="113">
        <v>150</v>
      </c>
      <c r="D350" s="115">
        <v>44622</v>
      </c>
    </row>
    <row r="351" spans="1:4" ht="19.5" customHeight="1" x14ac:dyDescent="0.2">
      <c r="A351" s="70" t="s">
        <v>540</v>
      </c>
      <c r="B351" s="152" t="s">
        <v>414</v>
      </c>
      <c r="C351" s="113">
        <v>150</v>
      </c>
      <c r="D351" s="115">
        <v>44622</v>
      </c>
    </row>
    <row r="352" spans="1:4" ht="19.5" customHeight="1" x14ac:dyDescent="0.2">
      <c r="A352" s="70" t="s">
        <v>541</v>
      </c>
      <c r="B352" s="152" t="s">
        <v>414</v>
      </c>
      <c r="C352" s="113">
        <v>150</v>
      </c>
      <c r="D352" s="115">
        <v>44622</v>
      </c>
    </row>
    <row r="353" spans="1:4" ht="19.5" customHeight="1" x14ac:dyDescent="0.2">
      <c r="A353" s="70" t="s">
        <v>542</v>
      </c>
      <c r="B353" s="152" t="s">
        <v>414</v>
      </c>
      <c r="C353" s="113">
        <v>150</v>
      </c>
      <c r="D353" s="115">
        <v>44622</v>
      </c>
    </row>
    <row r="354" spans="1:4" ht="19.5" customHeight="1" x14ac:dyDescent="0.2">
      <c r="A354" s="70" t="s">
        <v>186</v>
      </c>
      <c r="B354" s="152" t="s">
        <v>414</v>
      </c>
      <c r="C354" s="113">
        <v>150</v>
      </c>
      <c r="D354" s="115">
        <v>44622</v>
      </c>
    </row>
    <row r="355" spans="1:4" ht="19.5" customHeight="1" x14ac:dyDescent="0.2">
      <c r="A355" s="70" t="s">
        <v>543</v>
      </c>
      <c r="B355" s="152" t="s">
        <v>414</v>
      </c>
      <c r="C355" s="113">
        <v>150</v>
      </c>
      <c r="D355" s="115">
        <v>44622</v>
      </c>
    </row>
    <row r="356" spans="1:4" ht="19.5" customHeight="1" x14ac:dyDescent="0.2">
      <c r="A356" s="70" t="s">
        <v>544</v>
      </c>
      <c r="B356" s="152" t="s">
        <v>414</v>
      </c>
      <c r="C356" s="113">
        <v>150</v>
      </c>
      <c r="D356" s="115">
        <v>44622</v>
      </c>
    </row>
    <row r="357" spans="1:4" ht="19.5" customHeight="1" x14ac:dyDescent="0.2">
      <c r="A357" s="70" t="s">
        <v>545</v>
      </c>
      <c r="B357" s="152" t="s">
        <v>414</v>
      </c>
      <c r="C357" s="113">
        <v>150</v>
      </c>
      <c r="D357" s="115">
        <v>44622</v>
      </c>
    </row>
    <row r="358" spans="1:4" ht="19.5" customHeight="1" x14ac:dyDescent="0.2">
      <c r="A358" s="70" t="s">
        <v>546</v>
      </c>
      <c r="B358" s="152" t="s">
        <v>185</v>
      </c>
      <c r="C358" s="113">
        <v>150</v>
      </c>
      <c r="D358" s="115">
        <v>44638</v>
      </c>
    </row>
    <row r="359" spans="1:4" ht="19.5" customHeight="1" x14ac:dyDescent="0.2">
      <c r="A359" s="70" t="s">
        <v>547</v>
      </c>
      <c r="B359" s="152" t="s">
        <v>185</v>
      </c>
      <c r="C359" s="113">
        <v>150</v>
      </c>
      <c r="D359" s="115">
        <v>44638</v>
      </c>
    </row>
    <row r="360" spans="1:4" ht="19.5" customHeight="1" x14ac:dyDescent="0.2">
      <c r="A360" s="70" t="s">
        <v>186</v>
      </c>
      <c r="B360" s="152" t="s">
        <v>185</v>
      </c>
      <c r="C360" s="113">
        <v>150</v>
      </c>
      <c r="D360" s="115">
        <v>44638</v>
      </c>
    </row>
    <row r="361" spans="1:4" ht="19.5" customHeight="1" x14ac:dyDescent="0.2">
      <c r="A361" s="70" t="s">
        <v>548</v>
      </c>
      <c r="B361" s="152" t="s">
        <v>185</v>
      </c>
      <c r="C361" s="113">
        <v>150</v>
      </c>
      <c r="D361" s="115">
        <v>44638</v>
      </c>
    </row>
    <row r="362" spans="1:4" ht="19.5" customHeight="1" x14ac:dyDescent="0.2">
      <c r="A362" s="70" t="s">
        <v>549</v>
      </c>
      <c r="B362" s="152" t="s">
        <v>414</v>
      </c>
      <c r="C362" s="113">
        <v>150</v>
      </c>
      <c r="D362" s="115">
        <v>44642</v>
      </c>
    </row>
    <row r="363" spans="1:4" ht="19.5" customHeight="1" x14ac:dyDescent="0.2">
      <c r="A363" s="70" t="s">
        <v>550</v>
      </c>
      <c r="B363" s="152" t="s">
        <v>185</v>
      </c>
      <c r="C363" s="113">
        <v>150</v>
      </c>
      <c r="D363" s="115">
        <v>44643</v>
      </c>
    </row>
    <row r="364" spans="1:4" ht="19.5" customHeight="1" x14ac:dyDescent="0.2">
      <c r="A364" s="70" t="s">
        <v>606</v>
      </c>
      <c r="B364" s="152" t="s">
        <v>637</v>
      </c>
      <c r="C364" s="113">
        <v>150</v>
      </c>
      <c r="D364" s="115">
        <v>44651</v>
      </c>
    </row>
    <row r="365" spans="1:4" ht="19.5" customHeight="1" x14ac:dyDescent="0.2">
      <c r="A365" s="70" t="s">
        <v>241</v>
      </c>
      <c r="B365" s="152" t="s">
        <v>115</v>
      </c>
      <c r="C365" s="113">
        <v>148.97999999999999</v>
      </c>
      <c r="D365" s="115">
        <v>44644</v>
      </c>
    </row>
    <row r="366" spans="1:4" ht="19.5" customHeight="1" x14ac:dyDescent="0.2">
      <c r="A366" s="70" t="s">
        <v>638</v>
      </c>
      <c r="B366" s="152" t="s">
        <v>639</v>
      </c>
      <c r="C366" s="113">
        <v>147.65</v>
      </c>
      <c r="D366" s="115">
        <v>44644</v>
      </c>
    </row>
    <row r="367" spans="1:4" ht="19.5" customHeight="1" x14ac:dyDescent="0.2">
      <c r="A367" s="70" t="s">
        <v>640</v>
      </c>
      <c r="B367" s="152" t="s">
        <v>639</v>
      </c>
      <c r="C367" s="113">
        <v>147.41999999999999</v>
      </c>
      <c r="D367" s="115">
        <v>44624</v>
      </c>
    </row>
    <row r="368" spans="1:4" ht="19.5" customHeight="1" x14ac:dyDescent="0.2">
      <c r="A368" s="70" t="s">
        <v>641</v>
      </c>
      <c r="B368" s="152" t="s">
        <v>642</v>
      </c>
      <c r="C368" s="113">
        <v>144.5</v>
      </c>
      <c r="D368" s="115">
        <v>44635</v>
      </c>
    </row>
    <row r="369" spans="1:4" ht="19.5" customHeight="1" x14ac:dyDescent="0.2">
      <c r="A369" s="70" t="s">
        <v>233</v>
      </c>
      <c r="B369" s="152" t="s">
        <v>133</v>
      </c>
      <c r="C369" s="113">
        <v>144.1</v>
      </c>
      <c r="D369" s="115">
        <v>44621</v>
      </c>
    </row>
    <row r="370" spans="1:4" ht="19.5" customHeight="1" x14ac:dyDescent="0.2">
      <c r="A370" s="70" t="s">
        <v>643</v>
      </c>
      <c r="B370" s="152" t="s">
        <v>636</v>
      </c>
      <c r="C370" s="113">
        <v>143.07</v>
      </c>
      <c r="D370" s="115">
        <v>44623</v>
      </c>
    </row>
    <row r="371" spans="1:4" ht="19.5" customHeight="1" x14ac:dyDescent="0.2">
      <c r="A371" s="70" t="s">
        <v>223</v>
      </c>
      <c r="B371" s="152" t="s">
        <v>112</v>
      </c>
      <c r="C371" s="113">
        <v>142.68</v>
      </c>
      <c r="D371" s="115">
        <v>44637</v>
      </c>
    </row>
    <row r="372" spans="1:4" ht="19.5" customHeight="1" x14ac:dyDescent="0.2">
      <c r="A372" s="70" t="s">
        <v>221</v>
      </c>
      <c r="B372" s="152" t="s">
        <v>115</v>
      </c>
      <c r="C372" s="113">
        <v>140.9</v>
      </c>
      <c r="D372" s="115">
        <v>44622</v>
      </c>
    </row>
    <row r="373" spans="1:4" ht="19.5" customHeight="1" x14ac:dyDescent="0.2">
      <c r="A373" s="70" t="s">
        <v>644</v>
      </c>
      <c r="B373" s="152" t="s">
        <v>631</v>
      </c>
      <c r="C373" s="113">
        <v>140.4</v>
      </c>
      <c r="D373" s="115">
        <v>44624</v>
      </c>
    </row>
    <row r="374" spans="1:4" ht="19.5" customHeight="1" x14ac:dyDescent="0.2">
      <c r="A374" s="70" t="s">
        <v>645</v>
      </c>
      <c r="B374" s="152" t="s">
        <v>646</v>
      </c>
      <c r="C374" s="113">
        <v>140.4</v>
      </c>
      <c r="D374" s="115">
        <v>44638</v>
      </c>
    </row>
    <row r="375" spans="1:4" ht="19.5" customHeight="1" x14ac:dyDescent="0.2">
      <c r="A375" s="70" t="s">
        <v>182</v>
      </c>
      <c r="B375" s="152" t="s">
        <v>551</v>
      </c>
      <c r="C375" s="113">
        <v>139.01</v>
      </c>
      <c r="D375" s="115">
        <v>44649</v>
      </c>
    </row>
    <row r="376" spans="1:4" ht="19.5" customHeight="1" x14ac:dyDescent="0.2">
      <c r="A376" s="70" t="s">
        <v>647</v>
      </c>
      <c r="B376" s="152" t="s">
        <v>648</v>
      </c>
      <c r="C376" s="113">
        <v>135.13999999999999</v>
      </c>
      <c r="D376" s="115">
        <v>44642</v>
      </c>
    </row>
    <row r="377" spans="1:4" ht="19.5" customHeight="1" x14ac:dyDescent="0.2">
      <c r="A377" s="70" t="s">
        <v>478</v>
      </c>
      <c r="B377" s="152" t="s">
        <v>107</v>
      </c>
      <c r="C377" s="113">
        <v>135</v>
      </c>
      <c r="D377" s="115">
        <v>44651</v>
      </c>
    </row>
    <row r="378" spans="1:4" ht="19.5" customHeight="1" x14ac:dyDescent="0.2">
      <c r="A378" s="70" t="s">
        <v>552</v>
      </c>
      <c r="B378" s="152" t="s">
        <v>127</v>
      </c>
      <c r="C378" s="113">
        <v>133.94999999999999</v>
      </c>
      <c r="D378" s="115">
        <v>44642</v>
      </c>
    </row>
    <row r="379" spans="1:4" ht="19.5" customHeight="1" x14ac:dyDescent="0.2">
      <c r="A379" s="70" t="s">
        <v>553</v>
      </c>
      <c r="B379" s="152" t="s">
        <v>387</v>
      </c>
      <c r="C379" s="113">
        <v>130.41</v>
      </c>
      <c r="D379" s="115">
        <v>44649</v>
      </c>
    </row>
    <row r="380" spans="1:4" ht="19.5" customHeight="1" x14ac:dyDescent="0.2">
      <c r="A380" s="70" t="s">
        <v>141</v>
      </c>
      <c r="B380" s="152" t="s">
        <v>142</v>
      </c>
      <c r="C380" s="113">
        <v>130.04</v>
      </c>
      <c r="D380" s="115">
        <v>44623</v>
      </c>
    </row>
    <row r="381" spans="1:4" ht="19.5" customHeight="1" x14ac:dyDescent="0.2">
      <c r="A381" s="70" t="s">
        <v>554</v>
      </c>
      <c r="B381" s="152" t="s">
        <v>122</v>
      </c>
      <c r="C381" s="113">
        <v>126.75</v>
      </c>
      <c r="D381" s="115">
        <v>44621</v>
      </c>
    </row>
    <row r="382" spans="1:4" ht="19.5" customHeight="1" x14ac:dyDescent="0.2">
      <c r="A382" s="70" t="s">
        <v>555</v>
      </c>
      <c r="B382" s="152" t="s">
        <v>535</v>
      </c>
      <c r="C382" s="113">
        <v>126</v>
      </c>
      <c r="D382" s="115">
        <v>44642</v>
      </c>
    </row>
    <row r="383" spans="1:4" ht="19.5" customHeight="1" x14ac:dyDescent="0.2">
      <c r="A383" s="70" t="s">
        <v>649</v>
      </c>
      <c r="B383" s="152" t="s">
        <v>650</v>
      </c>
      <c r="C383" s="113">
        <v>125.36</v>
      </c>
      <c r="D383" s="115">
        <v>44624</v>
      </c>
    </row>
    <row r="384" spans="1:4" ht="19.5" customHeight="1" x14ac:dyDescent="0.2">
      <c r="A384" s="70" t="s">
        <v>651</v>
      </c>
      <c r="B384" s="152" t="s">
        <v>613</v>
      </c>
      <c r="C384" s="113">
        <v>125.2</v>
      </c>
      <c r="D384" s="115">
        <v>44642</v>
      </c>
    </row>
    <row r="385" spans="1:4" ht="19.5" customHeight="1" x14ac:dyDescent="0.2">
      <c r="A385" s="70" t="s">
        <v>168</v>
      </c>
      <c r="B385" s="152" t="s">
        <v>556</v>
      </c>
      <c r="C385" s="113">
        <v>125</v>
      </c>
      <c r="D385" s="115">
        <v>44649</v>
      </c>
    </row>
    <row r="386" spans="1:4" ht="19.5" customHeight="1" x14ac:dyDescent="0.2">
      <c r="A386" s="70" t="s">
        <v>213</v>
      </c>
      <c r="B386" s="152" t="s">
        <v>169</v>
      </c>
      <c r="C386" s="113">
        <v>122.78</v>
      </c>
      <c r="D386" s="115">
        <v>44637</v>
      </c>
    </row>
    <row r="387" spans="1:4" ht="19.5" customHeight="1" x14ac:dyDescent="0.2">
      <c r="A387" s="70" t="s">
        <v>557</v>
      </c>
      <c r="B387" s="152" t="s">
        <v>133</v>
      </c>
      <c r="C387" s="113">
        <v>121.04</v>
      </c>
      <c r="D387" s="115">
        <v>44621</v>
      </c>
    </row>
    <row r="388" spans="1:4" ht="19.5" customHeight="1" x14ac:dyDescent="0.2">
      <c r="A388" s="70" t="s">
        <v>145</v>
      </c>
      <c r="B388" s="152" t="s">
        <v>532</v>
      </c>
      <c r="C388" s="113">
        <v>120</v>
      </c>
      <c r="D388" s="115">
        <v>44621</v>
      </c>
    </row>
    <row r="389" spans="1:4" ht="19.5" customHeight="1" x14ac:dyDescent="0.2">
      <c r="A389" s="70" t="s">
        <v>175</v>
      </c>
      <c r="B389" s="152" t="s">
        <v>108</v>
      </c>
      <c r="C389" s="113">
        <v>119.41</v>
      </c>
      <c r="D389" s="115">
        <v>44637</v>
      </c>
    </row>
    <row r="390" spans="1:4" ht="19.5" customHeight="1" x14ac:dyDescent="0.2">
      <c r="A390" s="70" t="s">
        <v>652</v>
      </c>
      <c r="B390" s="152" t="s">
        <v>653</v>
      </c>
      <c r="C390" s="113">
        <v>119.34</v>
      </c>
      <c r="D390" s="115">
        <v>44638</v>
      </c>
    </row>
    <row r="391" spans="1:4" ht="19.5" customHeight="1" x14ac:dyDescent="0.2">
      <c r="A391" s="70" t="s">
        <v>233</v>
      </c>
      <c r="B391" s="152" t="s">
        <v>133</v>
      </c>
      <c r="C391" s="113">
        <v>118.33</v>
      </c>
      <c r="D391" s="115">
        <v>44649</v>
      </c>
    </row>
    <row r="392" spans="1:4" ht="19.5" customHeight="1" x14ac:dyDescent="0.2">
      <c r="A392" s="70" t="s">
        <v>233</v>
      </c>
      <c r="B392" s="152" t="s">
        <v>133</v>
      </c>
      <c r="C392" s="113">
        <v>116.5</v>
      </c>
      <c r="D392" s="115">
        <v>44637</v>
      </c>
    </row>
    <row r="393" spans="1:4" ht="19.5" customHeight="1" x14ac:dyDescent="0.2">
      <c r="A393" s="70" t="s">
        <v>558</v>
      </c>
      <c r="B393" s="152" t="s">
        <v>559</v>
      </c>
      <c r="C393" s="113">
        <v>116</v>
      </c>
      <c r="D393" s="115">
        <v>44622</v>
      </c>
    </row>
    <row r="394" spans="1:4" ht="19.5" customHeight="1" x14ac:dyDescent="0.2">
      <c r="A394" s="70" t="s">
        <v>560</v>
      </c>
      <c r="B394" s="152" t="s">
        <v>561</v>
      </c>
      <c r="C394" s="113">
        <v>107</v>
      </c>
      <c r="D394" s="115">
        <v>44642</v>
      </c>
    </row>
    <row r="395" spans="1:4" ht="19.5" customHeight="1" x14ac:dyDescent="0.2">
      <c r="A395" s="70" t="s">
        <v>654</v>
      </c>
      <c r="B395" s="152" t="s">
        <v>655</v>
      </c>
      <c r="C395" s="113">
        <v>106.35</v>
      </c>
      <c r="D395" s="115">
        <v>44638</v>
      </c>
    </row>
    <row r="396" spans="1:4" ht="19.5" customHeight="1" x14ac:dyDescent="0.2">
      <c r="A396" s="70" t="s">
        <v>606</v>
      </c>
      <c r="B396" s="152" t="s">
        <v>656</v>
      </c>
      <c r="C396" s="113">
        <v>105</v>
      </c>
      <c r="D396" s="115">
        <v>44638</v>
      </c>
    </row>
    <row r="397" spans="1:4" ht="19.5" customHeight="1" x14ac:dyDescent="0.2">
      <c r="A397" s="70" t="s">
        <v>363</v>
      </c>
      <c r="B397" s="152" t="s">
        <v>112</v>
      </c>
      <c r="C397" s="113">
        <v>104.02</v>
      </c>
      <c r="D397" s="115">
        <v>44651</v>
      </c>
    </row>
    <row r="398" spans="1:4" ht="19.5" customHeight="1" x14ac:dyDescent="0.2">
      <c r="A398" s="70" t="s">
        <v>657</v>
      </c>
      <c r="B398" s="152" t="s">
        <v>658</v>
      </c>
      <c r="C398" s="113">
        <v>103.8</v>
      </c>
      <c r="D398" s="115">
        <v>44624</v>
      </c>
    </row>
    <row r="399" spans="1:4" ht="19.5" customHeight="1" x14ac:dyDescent="0.2">
      <c r="A399" s="70" t="s">
        <v>154</v>
      </c>
      <c r="B399" s="152" t="s">
        <v>122</v>
      </c>
      <c r="C399" s="113">
        <v>102.89</v>
      </c>
      <c r="D399" s="115">
        <v>44622</v>
      </c>
    </row>
    <row r="400" spans="1:4" ht="19.5" customHeight="1" x14ac:dyDescent="0.2">
      <c r="A400" s="70" t="s">
        <v>659</v>
      </c>
      <c r="B400" s="152" t="s">
        <v>660</v>
      </c>
      <c r="C400" s="113">
        <v>102.73</v>
      </c>
      <c r="D400" s="115">
        <v>44623</v>
      </c>
    </row>
    <row r="401" spans="1:4" ht="19.5" customHeight="1" x14ac:dyDescent="0.2">
      <c r="A401" s="70" t="s">
        <v>562</v>
      </c>
      <c r="B401" s="152" t="s">
        <v>202</v>
      </c>
      <c r="C401" s="113">
        <v>100</v>
      </c>
      <c r="D401" s="115">
        <v>44638</v>
      </c>
    </row>
    <row r="402" spans="1:4" ht="19.5" customHeight="1" x14ac:dyDescent="0.2">
      <c r="A402" s="70" t="s">
        <v>563</v>
      </c>
      <c r="B402" s="152" t="s">
        <v>457</v>
      </c>
      <c r="C402" s="113">
        <v>100</v>
      </c>
      <c r="D402" s="115">
        <v>44638</v>
      </c>
    </row>
    <row r="403" spans="1:4" ht="19.5" customHeight="1" x14ac:dyDescent="0.2">
      <c r="A403" s="70" t="s">
        <v>564</v>
      </c>
      <c r="B403" s="152" t="s">
        <v>457</v>
      </c>
      <c r="C403" s="113">
        <v>100</v>
      </c>
      <c r="D403" s="115">
        <v>44638</v>
      </c>
    </row>
    <row r="404" spans="1:4" ht="19.5" customHeight="1" x14ac:dyDescent="0.2">
      <c r="A404" s="70" t="s">
        <v>565</v>
      </c>
      <c r="B404" s="152" t="s">
        <v>457</v>
      </c>
      <c r="C404" s="113">
        <v>100</v>
      </c>
      <c r="D404" s="115">
        <v>44642</v>
      </c>
    </row>
    <row r="405" spans="1:4" ht="19.5" customHeight="1" x14ac:dyDescent="0.2">
      <c r="A405" s="70" t="s">
        <v>566</v>
      </c>
      <c r="B405" s="152" t="s">
        <v>567</v>
      </c>
      <c r="C405" s="113">
        <v>100</v>
      </c>
      <c r="D405" s="115">
        <v>44642</v>
      </c>
    </row>
    <row r="406" spans="1:4" ht="19.5" customHeight="1" x14ac:dyDescent="0.2">
      <c r="A406" s="70" t="s">
        <v>141</v>
      </c>
      <c r="B406" s="152" t="s">
        <v>142</v>
      </c>
      <c r="C406" s="113">
        <v>95.63</v>
      </c>
      <c r="D406" s="115">
        <v>44621</v>
      </c>
    </row>
    <row r="407" spans="1:4" ht="19.5" customHeight="1" x14ac:dyDescent="0.2">
      <c r="A407" s="70" t="s">
        <v>209</v>
      </c>
      <c r="B407" s="152" t="s">
        <v>124</v>
      </c>
      <c r="C407" s="113">
        <v>94.5</v>
      </c>
      <c r="D407" s="115">
        <v>44642</v>
      </c>
    </row>
    <row r="408" spans="1:4" ht="19.5" customHeight="1" x14ac:dyDescent="0.2">
      <c r="A408" s="70" t="s">
        <v>661</v>
      </c>
      <c r="B408" s="152" t="s">
        <v>662</v>
      </c>
      <c r="C408" s="113">
        <v>91.88</v>
      </c>
      <c r="D408" s="115">
        <v>44651</v>
      </c>
    </row>
    <row r="409" spans="1:4" ht="19.5" customHeight="1" x14ac:dyDescent="0.2">
      <c r="A409" s="70" t="s">
        <v>351</v>
      </c>
      <c r="B409" s="152" t="s">
        <v>100</v>
      </c>
      <c r="C409" s="113">
        <v>90</v>
      </c>
      <c r="D409" s="115">
        <v>44621</v>
      </c>
    </row>
    <row r="410" spans="1:4" ht="19.5" customHeight="1" x14ac:dyDescent="0.2">
      <c r="A410" s="70" t="s">
        <v>568</v>
      </c>
      <c r="B410" s="152" t="s">
        <v>569</v>
      </c>
      <c r="C410" s="113">
        <v>88</v>
      </c>
      <c r="D410" s="115">
        <v>44644</v>
      </c>
    </row>
    <row r="411" spans="1:4" ht="19.5" customHeight="1" x14ac:dyDescent="0.2">
      <c r="A411" s="70" t="s">
        <v>663</v>
      </c>
      <c r="B411" s="152" t="s">
        <v>98</v>
      </c>
      <c r="C411" s="113">
        <v>83.07</v>
      </c>
      <c r="D411" s="115">
        <v>44623</v>
      </c>
    </row>
    <row r="412" spans="1:4" ht="19.5" customHeight="1" x14ac:dyDescent="0.2">
      <c r="A412" s="70" t="s">
        <v>570</v>
      </c>
      <c r="B412" s="152" t="s">
        <v>238</v>
      </c>
      <c r="C412" s="113">
        <v>79.44</v>
      </c>
      <c r="D412" s="115">
        <v>44622</v>
      </c>
    </row>
    <row r="413" spans="1:4" ht="19.5" customHeight="1" x14ac:dyDescent="0.2">
      <c r="A413" s="70" t="s">
        <v>103</v>
      </c>
      <c r="B413" s="152" t="s">
        <v>100</v>
      </c>
      <c r="C413" s="113">
        <v>78.95</v>
      </c>
      <c r="D413" s="115">
        <v>44622</v>
      </c>
    </row>
    <row r="414" spans="1:4" ht="19.5" customHeight="1" x14ac:dyDescent="0.2">
      <c r="A414" s="70" t="s">
        <v>664</v>
      </c>
      <c r="B414" s="152" t="s">
        <v>98</v>
      </c>
      <c r="C414" s="113">
        <v>78.92</v>
      </c>
      <c r="D414" s="115">
        <v>44623</v>
      </c>
    </row>
    <row r="415" spans="1:4" ht="19.5" customHeight="1" x14ac:dyDescent="0.2">
      <c r="A415" s="70" t="s">
        <v>665</v>
      </c>
      <c r="B415" s="152" t="s">
        <v>639</v>
      </c>
      <c r="C415" s="113">
        <v>78.62</v>
      </c>
      <c r="D415" s="115">
        <v>44622</v>
      </c>
    </row>
    <row r="416" spans="1:4" ht="19.5" customHeight="1" x14ac:dyDescent="0.2">
      <c r="A416" s="70" t="s">
        <v>666</v>
      </c>
      <c r="B416" s="152" t="s">
        <v>639</v>
      </c>
      <c r="C416" s="113">
        <v>77.81</v>
      </c>
      <c r="D416" s="115">
        <v>44638</v>
      </c>
    </row>
    <row r="417" spans="1:4" ht="19.5" customHeight="1" x14ac:dyDescent="0.2">
      <c r="A417" s="70" t="s">
        <v>666</v>
      </c>
      <c r="B417" s="152" t="s">
        <v>639</v>
      </c>
      <c r="C417" s="113">
        <v>77.81</v>
      </c>
      <c r="D417" s="115">
        <v>44651</v>
      </c>
    </row>
    <row r="418" spans="1:4" ht="19.5" customHeight="1" x14ac:dyDescent="0.2">
      <c r="A418" s="70" t="s">
        <v>571</v>
      </c>
      <c r="B418" s="152" t="s">
        <v>466</v>
      </c>
      <c r="C418" s="113">
        <v>75</v>
      </c>
      <c r="D418" s="115">
        <v>44649</v>
      </c>
    </row>
    <row r="419" spans="1:4" ht="19.5" customHeight="1" x14ac:dyDescent="0.2">
      <c r="A419" s="70" t="s">
        <v>97</v>
      </c>
      <c r="B419" s="152" t="s">
        <v>98</v>
      </c>
      <c r="C419" s="113">
        <v>74.89</v>
      </c>
      <c r="D419" s="115">
        <v>44622</v>
      </c>
    </row>
    <row r="420" spans="1:4" ht="19.5" customHeight="1" x14ac:dyDescent="0.2">
      <c r="A420" s="70" t="s">
        <v>570</v>
      </c>
      <c r="B420" s="152" t="s">
        <v>572</v>
      </c>
      <c r="C420" s="113">
        <v>71.260000000000005</v>
      </c>
      <c r="D420" s="115">
        <v>44644</v>
      </c>
    </row>
    <row r="421" spans="1:4" ht="19.5" customHeight="1" x14ac:dyDescent="0.2">
      <c r="A421" s="70" t="s">
        <v>208</v>
      </c>
      <c r="B421" s="152" t="s">
        <v>573</v>
      </c>
      <c r="C421" s="113">
        <v>71</v>
      </c>
      <c r="D421" s="115">
        <v>44623</v>
      </c>
    </row>
    <row r="422" spans="1:4" ht="19.5" customHeight="1" x14ac:dyDescent="0.2">
      <c r="A422" s="70" t="s">
        <v>354</v>
      </c>
      <c r="B422" s="152" t="s">
        <v>574</v>
      </c>
      <c r="C422" s="113">
        <v>71</v>
      </c>
      <c r="D422" s="115">
        <v>44642</v>
      </c>
    </row>
    <row r="423" spans="1:4" ht="19.5" customHeight="1" x14ac:dyDescent="0.2">
      <c r="A423" s="70" t="s">
        <v>354</v>
      </c>
      <c r="B423" s="152" t="s">
        <v>667</v>
      </c>
      <c r="C423" s="113">
        <v>71</v>
      </c>
      <c r="D423" s="115">
        <v>44651</v>
      </c>
    </row>
    <row r="424" spans="1:4" ht="19.5" customHeight="1" x14ac:dyDescent="0.2">
      <c r="A424" s="70" t="s">
        <v>241</v>
      </c>
      <c r="B424" s="152" t="s">
        <v>229</v>
      </c>
      <c r="C424" s="113">
        <v>69.98</v>
      </c>
      <c r="D424" s="115">
        <v>44651</v>
      </c>
    </row>
    <row r="425" spans="1:4" ht="19.5" customHeight="1" x14ac:dyDescent="0.2">
      <c r="A425" s="70" t="s">
        <v>228</v>
      </c>
      <c r="B425" s="152" t="s">
        <v>212</v>
      </c>
      <c r="C425" s="113">
        <v>68.55</v>
      </c>
      <c r="D425" s="115">
        <v>44621</v>
      </c>
    </row>
    <row r="426" spans="1:4" ht="19.5" customHeight="1" x14ac:dyDescent="0.2">
      <c r="A426" s="70" t="s">
        <v>668</v>
      </c>
      <c r="B426" s="152" t="s">
        <v>617</v>
      </c>
      <c r="C426" s="113">
        <v>68.45</v>
      </c>
      <c r="D426" s="115">
        <v>44642</v>
      </c>
    </row>
    <row r="427" spans="1:4" ht="19.5" customHeight="1" x14ac:dyDescent="0.2">
      <c r="A427" s="70" t="s">
        <v>141</v>
      </c>
      <c r="B427" s="152" t="s">
        <v>99</v>
      </c>
      <c r="C427" s="113">
        <v>67.73</v>
      </c>
      <c r="D427" s="115">
        <v>44642</v>
      </c>
    </row>
    <row r="428" spans="1:4" ht="19.5" customHeight="1" x14ac:dyDescent="0.2">
      <c r="A428" s="70" t="s">
        <v>131</v>
      </c>
      <c r="B428" s="152" t="s">
        <v>101</v>
      </c>
      <c r="C428" s="113">
        <v>64.87</v>
      </c>
      <c r="D428" s="115">
        <v>44637</v>
      </c>
    </row>
    <row r="429" spans="1:4" ht="19.5" customHeight="1" x14ac:dyDescent="0.2">
      <c r="A429" s="70" t="s">
        <v>575</v>
      </c>
      <c r="B429" s="152" t="s">
        <v>576</v>
      </c>
      <c r="C429" s="113">
        <v>64</v>
      </c>
      <c r="D429" s="115">
        <v>44635</v>
      </c>
    </row>
    <row r="430" spans="1:4" ht="19.5" customHeight="1" x14ac:dyDescent="0.2">
      <c r="A430" s="70" t="s">
        <v>221</v>
      </c>
      <c r="B430" s="152" t="s">
        <v>101</v>
      </c>
      <c r="C430" s="113">
        <v>62.45</v>
      </c>
      <c r="D430" s="115">
        <v>44642</v>
      </c>
    </row>
    <row r="431" spans="1:4" ht="19.5" customHeight="1" x14ac:dyDescent="0.2">
      <c r="A431" s="70" t="s">
        <v>511</v>
      </c>
      <c r="B431" s="152" t="s">
        <v>577</v>
      </c>
      <c r="C431" s="113">
        <v>60</v>
      </c>
      <c r="D431" s="115">
        <v>44642</v>
      </c>
    </row>
    <row r="432" spans="1:4" ht="19.5" customHeight="1" x14ac:dyDescent="0.2">
      <c r="A432" s="70" t="s">
        <v>95</v>
      </c>
      <c r="B432" s="152" t="s">
        <v>578</v>
      </c>
      <c r="C432" s="113">
        <v>60</v>
      </c>
      <c r="D432" s="115">
        <v>44644</v>
      </c>
    </row>
    <row r="433" spans="1:4" ht="19.5" customHeight="1" x14ac:dyDescent="0.2">
      <c r="A433" s="70" t="s">
        <v>579</v>
      </c>
      <c r="B433" s="152" t="s">
        <v>580</v>
      </c>
      <c r="C433" s="113">
        <v>58</v>
      </c>
      <c r="D433" s="115">
        <v>44638</v>
      </c>
    </row>
    <row r="434" spans="1:4" ht="19.5" customHeight="1" x14ac:dyDescent="0.2">
      <c r="A434" s="70" t="s">
        <v>119</v>
      </c>
      <c r="B434" s="152" t="s">
        <v>132</v>
      </c>
      <c r="C434" s="113">
        <v>55.7</v>
      </c>
      <c r="D434" s="115">
        <v>44624</v>
      </c>
    </row>
    <row r="435" spans="1:4" ht="19.5" customHeight="1" x14ac:dyDescent="0.2">
      <c r="A435" s="70" t="s">
        <v>581</v>
      </c>
      <c r="B435" s="152" t="s">
        <v>205</v>
      </c>
      <c r="C435" s="113">
        <v>50.95</v>
      </c>
      <c r="D435" s="115">
        <v>44622</v>
      </c>
    </row>
    <row r="436" spans="1:4" ht="19.5" customHeight="1" x14ac:dyDescent="0.2">
      <c r="A436" s="70" t="s">
        <v>669</v>
      </c>
      <c r="B436" s="152" t="s">
        <v>670</v>
      </c>
      <c r="C436" s="113">
        <v>50.78</v>
      </c>
      <c r="D436" s="115">
        <v>44642</v>
      </c>
    </row>
    <row r="437" spans="1:4" ht="19.5" customHeight="1" x14ac:dyDescent="0.2">
      <c r="A437" s="70" t="s">
        <v>671</v>
      </c>
      <c r="B437" s="152" t="s">
        <v>672</v>
      </c>
      <c r="C437" s="113">
        <v>50.09</v>
      </c>
      <c r="D437" s="115">
        <v>44642</v>
      </c>
    </row>
    <row r="438" spans="1:4" ht="19.5" customHeight="1" x14ac:dyDescent="0.2">
      <c r="A438" s="70" t="s">
        <v>552</v>
      </c>
      <c r="B438" s="152" t="s">
        <v>127</v>
      </c>
      <c r="C438" s="113">
        <v>50</v>
      </c>
      <c r="D438" s="115">
        <v>44637</v>
      </c>
    </row>
    <row r="439" spans="1:4" ht="19.5" customHeight="1" x14ac:dyDescent="0.2">
      <c r="A439" s="70" t="s">
        <v>582</v>
      </c>
      <c r="B439" s="152" t="s">
        <v>117</v>
      </c>
      <c r="C439" s="113">
        <v>47.25</v>
      </c>
      <c r="D439" s="115">
        <v>44637</v>
      </c>
    </row>
    <row r="440" spans="1:4" ht="19.5" customHeight="1" x14ac:dyDescent="0.2">
      <c r="A440" s="70" t="s">
        <v>235</v>
      </c>
      <c r="B440" s="152" t="s">
        <v>122</v>
      </c>
      <c r="C440" s="113">
        <v>47</v>
      </c>
      <c r="D440" s="115">
        <v>44623</v>
      </c>
    </row>
    <row r="441" spans="1:4" ht="19.5" customHeight="1" x14ac:dyDescent="0.2">
      <c r="A441" s="70" t="s">
        <v>673</v>
      </c>
      <c r="B441" s="152" t="s">
        <v>674</v>
      </c>
      <c r="C441" s="113">
        <v>45.92</v>
      </c>
      <c r="D441" s="115">
        <v>44624</v>
      </c>
    </row>
    <row r="442" spans="1:4" ht="19.5" customHeight="1" x14ac:dyDescent="0.2">
      <c r="A442" s="70" t="s">
        <v>351</v>
      </c>
      <c r="B442" s="152" t="s">
        <v>583</v>
      </c>
      <c r="C442" s="113">
        <v>45</v>
      </c>
      <c r="D442" s="115">
        <v>44637</v>
      </c>
    </row>
    <row r="443" spans="1:4" ht="19.5" customHeight="1" x14ac:dyDescent="0.2">
      <c r="A443" s="70" t="s">
        <v>465</v>
      </c>
      <c r="B443" s="152" t="s">
        <v>675</v>
      </c>
      <c r="C443" s="113">
        <v>45</v>
      </c>
      <c r="D443" s="115">
        <v>44638</v>
      </c>
    </row>
    <row r="444" spans="1:4" ht="19.5" customHeight="1" x14ac:dyDescent="0.2">
      <c r="A444" s="70" t="s">
        <v>216</v>
      </c>
      <c r="B444" s="152" t="s">
        <v>112</v>
      </c>
      <c r="C444" s="113">
        <v>44</v>
      </c>
      <c r="D444" s="115">
        <v>44637</v>
      </c>
    </row>
    <row r="445" spans="1:4" ht="19.5" customHeight="1" x14ac:dyDescent="0.2">
      <c r="A445" s="70" t="s">
        <v>676</v>
      </c>
      <c r="B445" s="152" t="s">
        <v>677</v>
      </c>
      <c r="C445" s="113">
        <v>40.58</v>
      </c>
      <c r="D445" s="115">
        <v>44638</v>
      </c>
    </row>
    <row r="446" spans="1:4" ht="19.5" customHeight="1" x14ac:dyDescent="0.2">
      <c r="A446" s="70" t="s">
        <v>678</v>
      </c>
      <c r="B446" s="152" t="s">
        <v>677</v>
      </c>
      <c r="C446" s="113">
        <v>40.58</v>
      </c>
      <c r="D446" s="115">
        <v>44638</v>
      </c>
    </row>
    <row r="447" spans="1:4" ht="19.5" customHeight="1" x14ac:dyDescent="0.2">
      <c r="A447" s="70" t="s">
        <v>679</v>
      </c>
      <c r="B447" s="152" t="s">
        <v>677</v>
      </c>
      <c r="C447" s="113">
        <v>40.58</v>
      </c>
      <c r="D447" s="115">
        <v>44638</v>
      </c>
    </row>
    <row r="448" spans="1:4" ht="19.5" customHeight="1" x14ac:dyDescent="0.2">
      <c r="A448" s="70" t="s">
        <v>680</v>
      </c>
      <c r="B448" s="152" t="s">
        <v>677</v>
      </c>
      <c r="C448" s="113">
        <v>40.58</v>
      </c>
      <c r="D448" s="115">
        <v>44638</v>
      </c>
    </row>
    <row r="449" spans="1:4" ht="19.5" customHeight="1" x14ac:dyDescent="0.2">
      <c r="A449" s="70" t="s">
        <v>681</v>
      </c>
      <c r="B449" s="152" t="s">
        <v>682</v>
      </c>
      <c r="C449" s="113">
        <v>40.58</v>
      </c>
      <c r="D449" s="115">
        <v>44649</v>
      </c>
    </row>
    <row r="450" spans="1:4" ht="19.5" customHeight="1" x14ac:dyDescent="0.2">
      <c r="A450" s="70" t="s">
        <v>236</v>
      </c>
      <c r="B450" s="152" t="s">
        <v>584</v>
      </c>
      <c r="C450" s="113">
        <v>40</v>
      </c>
      <c r="D450" s="115">
        <v>44649</v>
      </c>
    </row>
    <row r="451" spans="1:4" ht="19.5" customHeight="1" x14ac:dyDescent="0.2">
      <c r="A451" s="70" t="s">
        <v>150</v>
      </c>
      <c r="B451" s="152" t="s">
        <v>211</v>
      </c>
      <c r="C451" s="113">
        <v>39.979999999999997</v>
      </c>
      <c r="D451" s="115">
        <v>44642</v>
      </c>
    </row>
    <row r="452" spans="1:4" ht="19.5" customHeight="1" x14ac:dyDescent="0.2">
      <c r="A452" s="70" t="s">
        <v>683</v>
      </c>
      <c r="B452" s="152" t="s">
        <v>142</v>
      </c>
      <c r="C452" s="113">
        <v>37.35</v>
      </c>
      <c r="D452" s="115">
        <v>44651</v>
      </c>
    </row>
    <row r="453" spans="1:4" ht="19.5" customHeight="1" x14ac:dyDescent="0.2">
      <c r="A453" s="70" t="s">
        <v>585</v>
      </c>
      <c r="B453" s="152" t="s">
        <v>586</v>
      </c>
      <c r="C453" s="113">
        <v>36.36</v>
      </c>
      <c r="D453" s="115">
        <v>44638</v>
      </c>
    </row>
    <row r="454" spans="1:4" ht="19.5" customHeight="1" x14ac:dyDescent="0.2">
      <c r="A454" s="70" t="s">
        <v>684</v>
      </c>
      <c r="B454" s="152" t="s">
        <v>685</v>
      </c>
      <c r="C454" s="113">
        <v>35.51</v>
      </c>
      <c r="D454" s="115">
        <v>44642</v>
      </c>
    </row>
    <row r="455" spans="1:4" ht="19.5" customHeight="1" x14ac:dyDescent="0.2">
      <c r="A455" s="70" t="s">
        <v>587</v>
      </c>
      <c r="B455" s="152" t="s">
        <v>588</v>
      </c>
      <c r="C455" s="113">
        <v>34.950000000000003</v>
      </c>
      <c r="D455" s="115">
        <v>44621</v>
      </c>
    </row>
    <row r="456" spans="1:4" ht="19.5" customHeight="1" x14ac:dyDescent="0.2">
      <c r="A456" s="70" t="s">
        <v>587</v>
      </c>
      <c r="B456" s="152" t="s">
        <v>588</v>
      </c>
      <c r="C456" s="113">
        <v>34.950000000000003</v>
      </c>
      <c r="D456" s="115">
        <v>44637</v>
      </c>
    </row>
    <row r="457" spans="1:4" ht="19.5" customHeight="1" x14ac:dyDescent="0.2">
      <c r="A457" s="70" t="s">
        <v>232</v>
      </c>
      <c r="B457" s="152" t="s">
        <v>133</v>
      </c>
      <c r="C457" s="113">
        <v>30</v>
      </c>
      <c r="D457" s="115">
        <v>44638</v>
      </c>
    </row>
    <row r="458" spans="1:4" ht="19.5" customHeight="1" x14ac:dyDescent="0.2">
      <c r="A458" s="70" t="s">
        <v>191</v>
      </c>
      <c r="B458" s="152" t="s">
        <v>99</v>
      </c>
      <c r="C458" s="113">
        <v>27.07</v>
      </c>
      <c r="D458" s="115">
        <v>44642</v>
      </c>
    </row>
    <row r="459" spans="1:4" ht="19.5" customHeight="1" x14ac:dyDescent="0.2">
      <c r="A459" s="70" t="s">
        <v>131</v>
      </c>
      <c r="B459" s="152" t="s">
        <v>101</v>
      </c>
      <c r="C459" s="113">
        <v>25.98</v>
      </c>
      <c r="D459" s="115">
        <v>44642</v>
      </c>
    </row>
    <row r="460" spans="1:4" ht="19.5" customHeight="1" x14ac:dyDescent="0.2">
      <c r="A460" s="70" t="s">
        <v>514</v>
      </c>
      <c r="B460" s="152" t="s">
        <v>107</v>
      </c>
      <c r="C460" s="113">
        <v>25</v>
      </c>
      <c r="D460" s="115">
        <v>44638</v>
      </c>
    </row>
    <row r="461" spans="1:4" ht="19.5" customHeight="1" x14ac:dyDescent="0.2">
      <c r="A461" s="70" t="s">
        <v>137</v>
      </c>
      <c r="B461" s="152" t="s">
        <v>124</v>
      </c>
      <c r="C461" s="113">
        <v>23.96</v>
      </c>
      <c r="D461" s="115">
        <v>44621</v>
      </c>
    </row>
    <row r="462" spans="1:4" ht="19.5" customHeight="1" x14ac:dyDescent="0.2">
      <c r="A462" s="70" t="s">
        <v>686</v>
      </c>
      <c r="B462" s="152" t="s">
        <v>687</v>
      </c>
      <c r="C462" s="113">
        <v>22.92</v>
      </c>
      <c r="D462" s="115">
        <v>44651</v>
      </c>
    </row>
    <row r="463" spans="1:4" ht="19.5" customHeight="1" x14ac:dyDescent="0.2">
      <c r="A463" s="70" t="s">
        <v>688</v>
      </c>
      <c r="B463" s="152" t="s">
        <v>689</v>
      </c>
      <c r="C463" s="113">
        <v>22.23</v>
      </c>
      <c r="D463" s="115">
        <v>44621</v>
      </c>
    </row>
    <row r="464" spans="1:4" ht="19.5" customHeight="1" x14ac:dyDescent="0.2">
      <c r="A464" s="70" t="s">
        <v>137</v>
      </c>
      <c r="B464" s="152" t="s">
        <v>124</v>
      </c>
      <c r="C464" s="113">
        <v>21.56</v>
      </c>
      <c r="D464" s="115">
        <v>44651</v>
      </c>
    </row>
    <row r="465" spans="1:4" ht="19.5" customHeight="1" x14ac:dyDescent="0.2">
      <c r="A465" s="70" t="s">
        <v>690</v>
      </c>
      <c r="B465" s="152" t="s">
        <v>691</v>
      </c>
      <c r="C465" s="113">
        <v>21.06</v>
      </c>
      <c r="D465" s="115">
        <v>44638</v>
      </c>
    </row>
    <row r="466" spans="1:4" ht="19.5" customHeight="1" x14ac:dyDescent="0.2">
      <c r="A466" s="70" t="s">
        <v>692</v>
      </c>
      <c r="B466" s="152" t="s">
        <v>685</v>
      </c>
      <c r="C466" s="113">
        <v>20.239999999999998</v>
      </c>
      <c r="D466" s="115">
        <v>44635</v>
      </c>
    </row>
    <row r="467" spans="1:4" ht="19.5" customHeight="1" x14ac:dyDescent="0.2">
      <c r="A467" s="70" t="s">
        <v>137</v>
      </c>
      <c r="B467" s="152" t="s">
        <v>124</v>
      </c>
      <c r="C467" s="113">
        <v>19.96</v>
      </c>
      <c r="D467" s="115">
        <v>44622</v>
      </c>
    </row>
    <row r="468" spans="1:4" ht="19.5" customHeight="1" x14ac:dyDescent="0.2">
      <c r="A468" s="70" t="s">
        <v>693</v>
      </c>
      <c r="B468" s="152" t="s">
        <v>694</v>
      </c>
      <c r="C468" s="113">
        <v>19.86</v>
      </c>
      <c r="D468" s="115">
        <v>44638</v>
      </c>
    </row>
    <row r="469" spans="1:4" ht="19.5" customHeight="1" x14ac:dyDescent="0.2">
      <c r="A469" s="70" t="s">
        <v>695</v>
      </c>
      <c r="B469" s="152" t="s">
        <v>685</v>
      </c>
      <c r="C469" s="113">
        <v>18.25</v>
      </c>
      <c r="D469" s="115">
        <v>44642</v>
      </c>
    </row>
    <row r="470" spans="1:4" ht="19.5" customHeight="1" x14ac:dyDescent="0.2">
      <c r="A470" s="70" t="s">
        <v>232</v>
      </c>
      <c r="B470" s="152" t="s">
        <v>112</v>
      </c>
      <c r="C470" s="113">
        <v>17.98</v>
      </c>
      <c r="D470" s="115">
        <v>44637</v>
      </c>
    </row>
    <row r="471" spans="1:4" ht="19.5" customHeight="1" x14ac:dyDescent="0.2">
      <c r="A471" s="70" t="s">
        <v>696</v>
      </c>
      <c r="B471" s="152" t="s">
        <v>631</v>
      </c>
      <c r="C471" s="113">
        <v>16.5</v>
      </c>
      <c r="D471" s="115">
        <v>44624</v>
      </c>
    </row>
    <row r="472" spans="1:4" ht="19.5" customHeight="1" x14ac:dyDescent="0.2">
      <c r="A472" s="70" t="s">
        <v>510</v>
      </c>
      <c r="B472" s="152" t="s">
        <v>112</v>
      </c>
      <c r="C472" s="113">
        <v>15</v>
      </c>
      <c r="D472" s="115">
        <v>44621</v>
      </c>
    </row>
    <row r="473" spans="1:4" ht="19.5" customHeight="1" x14ac:dyDescent="0.2">
      <c r="A473" s="70" t="s">
        <v>697</v>
      </c>
      <c r="B473" s="152" t="s">
        <v>698</v>
      </c>
      <c r="C473" s="113">
        <v>14.2</v>
      </c>
      <c r="D473" s="115">
        <v>44635</v>
      </c>
    </row>
    <row r="474" spans="1:4" ht="19.5" customHeight="1" x14ac:dyDescent="0.2">
      <c r="A474" s="70" t="s">
        <v>237</v>
      </c>
      <c r="B474" s="152" t="s">
        <v>589</v>
      </c>
      <c r="C474" s="113">
        <v>12.38</v>
      </c>
      <c r="D474" s="115">
        <v>44637</v>
      </c>
    </row>
    <row r="475" spans="1:4" ht="19.5" customHeight="1" x14ac:dyDescent="0.2">
      <c r="A475" s="70" t="s">
        <v>570</v>
      </c>
      <c r="B475" s="152" t="s">
        <v>590</v>
      </c>
      <c r="C475" s="113">
        <v>10.08</v>
      </c>
      <c r="D475" s="115">
        <v>44642</v>
      </c>
    </row>
    <row r="476" spans="1:4" ht="19.5" customHeight="1" x14ac:dyDescent="0.2">
      <c r="A476" s="70" t="s">
        <v>699</v>
      </c>
      <c r="B476" s="152" t="s">
        <v>700</v>
      </c>
      <c r="C476" s="113">
        <v>6</v>
      </c>
      <c r="D476" s="115">
        <v>44621</v>
      </c>
    </row>
    <row r="477" spans="1:4" ht="19.5" customHeight="1" x14ac:dyDescent="0.2">
      <c r="A477" s="156"/>
      <c r="B477" s="152"/>
      <c r="C477" s="158"/>
      <c r="D477" s="157"/>
    </row>
    <row r="478" spans="1:4" ht="19.5" customHeight="1" thickBot="1" x14ac:dyDescent="0.25">
      <c r="A478" s="156"/>
      <c r="B478" s="152"/>
      <c r="C478" s="159"/>
      <c r="D478" s="160"/>
    </row>
    <row r="479" spans="1:4" ht="19.5" customHeight="1" thickTop="1" thickBot="1" x14ac:dyDescent="0.25">
      <c r="A479" s="161"/>
      <c r="B479" s="162"/>
      <c r="C479" s="163"/>
      <c r="D479" s="164"/>
    </row>
  </sheetData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Lindsey Vanek</cp:lastModifiedBy>
  <cp:lastPrinted>2019-08-26T19:44:29Z</cp:lastPrinted>
  <dcterms:created xsi:type="dcterms:W3CDTF">1999-01-04T15:32:22Z</dcterms:created>
  <dcterms:modified xsi:type="dcterms:W3CDTF">2022-04-22T21:05:40Z</dcterms:modified>
</cp:coreProperties>
</file>