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ThisWorkbook"/>
  <mc:AlternateContent xmlns:mc="http://schemas.openxmlformats.org/markup-compatibility/2006">
    <mc:Choice Requires="x15">
      <x15ac:absPath xmlns:x15ac="http://schemas.microsoft.com/office/spreadsheetml/2010/11/ac" url="M:\Board\SharePoint\2022\05 31 2022 Board Meeting Documents\"/>
    </mc:Choice>
  </mc:AlternateContent>
  <xr:revisionPtr revIDLastSave="0" documentId="13_ncr:1_{58C05C4C-82C5-4F18-B3CB-5266DF012DBB}" xr6:coauthVersionLast="36" xr6:coauthVersionMax="36" xr10:uidLastSave="{00000000-0000-0000-0000-000000000000}"/>
  <bookViews>
    <workbookView xWindow="0" yWindow="0" windowWidth="28800" windowHeight="12225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Expenditures!$A$1:$F$219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381" i="13" l="1"/>
  <c r="L9" i="16"/>
  <c r="K9" i="16"/>
  <c r="D30" i="15"/>
  <c r="O9" i="16" l="1"/>
  <c r="O10" i="16"/>
  <c r="O11" i="16"/>
  <c r="O12" i="16"/>
  <c r="O13" i="16"/>
  <c r="O14" i="16"/>
  <c r="F15" i="16" l="1"/>
  <c r="G15" i="16"/>
  <c r="H15" i="16"/>
  <c r="I15" i="16"/>
  <c r="D20" i="16" l="1"/>
  <c r="D18" i="16"/>
  <c r="D9" i="16"/>
  <c r="J19" i="16"/>
  <c r="J20" i="16"/>
  <c r="J21" i="16"/>
  <c r="J22" i="16"/>
  <c r="J18" i="16"/>
  <c r="J10" i="16"/>
  <c r="J11" i="16"/>
  <c r="J12" i="16"/>
  <c r="J13" i="16"/>
  <c r="J14" i="16"/>
  <c r="J9" i="16"/>
  <c r="I23" i="16"/>
  <c r="I24" i="16" l="1"/>
  <c r="N23" i="16" l="1"/>
  <c r="K23" i="16"/>
  <c r="L23" i="16"/>
  <c r="M23" i="16"/>
  <c r="O19" i="16"/>
  <c r="O20" i="16"/>
  <c r="O21" i="16"/>
  <c r="O22" i="16"/>
  <c r="O18" i="16"/>
  <c r="O16" i="16"/>
  <c r="N15" i="16"/>
  <c r="N24" i="16" l="1"/>
  <c r="G28" i="15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J15" i="16" l="1"/>
  <c r="D23" i="16" l="1"/>
  <c r="B23" i="16"/>
  <c r="C23" i="16"/>
  <c r="E14" i="16" l="1"/>
  <c r="E13" i="16"/>
  <c r="E12" i="16"/>
  <c r="E11" i="16"/>
  <c r="E10" i="16"/>
  <c r="E9" i="16"/>
  <c r="K15" i="16" l="1"/>
  <c r="F23" i="16"/>
  <c r="G23" i="16"/>
  <c r="H23" i="16"/>
  <c r="C15" i="16"/>
  <c r="C24" i="16" s="1"/>
  <c r="D15" i="16"/>
  <c r="D24" i="16" s="1"/>
  <c r="M15" i="16"/>
  <c r="B15" i="16"/>
  <c r="B24" i="16" s="1"/>
  <c r="E23" i="16" l="1"/>
  <c r="J23" i="16"/>
  <c r="E15" i="16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4" i="16"/>
  <c r="F24" i="16"/>
  <c r="H24" i="16"/>
  <c r="B54" i="15"/>
  <c r="C38" i="15"/>
  <c r="C54" i="15" s="1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O23" i="16" l="1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<sst xmlns="http://schemas.openxmlformats.org/spreadsheetml/2006/main" count="888" uniqueCount="603">
  <si>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</si>
  <si>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</si>
  <si>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</si>
  <si>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</si>
  <si>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</si>
  <si>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</si>
  <si>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</si>
  <si>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</si>
  <si>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</si>
  <si>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</si>
  <si>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</si>
  <si>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</si>
  <si>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</si>
  <si>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</si>
  <si>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</si>
  <si>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</si>
  <si>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</si>
  <si>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</si>
  <si>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</si>
  <si>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</si>
  <si>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</si>
  <si>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</si>
  <si>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</si>
  <si>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</si>
  <si>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</si>
  <si>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</si>
  <si>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</si>
  <si>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</si>
  <si>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</si>
  <si>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</si>
  <si>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</si>
  <si>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</si>
  <si>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</si>
  <si>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</si>
  <si>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</si>
  <si>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</si>
  <si>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</si>
  <si>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</si>
  <si>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</si>
  <si>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</si>
  <si>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</si>
  <si>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</si>
  <si>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</si>
  <si>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</si>
  <si>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</si>
  <si>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</si>
  <si>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</si>
  <si>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</si>
  <si>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</si>
  <si>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</si>
  <si>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</si>
  <si>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</si>
  <si>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</si>
  <si>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</si>
  <si>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</si>
  <si>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</si>
  <si>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</si>
  <si>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</si>
  <si>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</si>
  <si>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</si>
  <si>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</si>
  <si>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</si>
  <si>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</si>
  <si>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</si>
  <si>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</si>
  <si>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</si>
  <si>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</si>
  <si>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</si>
  <si>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</si>
  <si>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</si>
  <si>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</si>
  <si>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</si>
  <si>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</si>
  <si>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</si>
  <si>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</si>
  <si>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</si>
  <si>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</si>
  <si>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</si>
  <si>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</si>
  <si>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</si>
  <si>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</si>
  <si>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</si>
  <si>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</si>
  <si>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</si>
  <si>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</si>
  <si>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</si>
  <si>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</si>
  <si>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</si>
  <si>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</si>
  <si>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</si>
  <si>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</si>
  <si>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</si>
  <si>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</si>
  <si>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Reliant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</si>
  <si>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</si>
  <si>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</si>
  <si>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</si>
  <si>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</si>
  <si>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</si>
  <si>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</si>
  <si>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</si>
  <si>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</si>
  <si>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</si>
  <si>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</si>
  <si>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</si>
  <si>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</si>
  <si>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</si>
  <si>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</si>
  <si>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</si>
  <si>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</si>
  <si>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</si>
  <si>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</si>
  <si>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</si>
  <si>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</si>
  <si>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</si>
  <si>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</si>
  <si>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</si>
  <si>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</si>
  <si>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Bar None Country Store</t>
  </si>
  <si>
    <t>AT&amp;T Mobility</t>
  </si>
  <si>
    <t>Fuelman</t>
  </si>
  <si>
    <t>Security-Supplies</t>
  </si>
  <si>
    <t>Cosmetology-Supplies</t>
  </si>
  <si>
    <t>Gale/Cengage Learning</t>
  </si>
  <si>
    <t>Library-Books</t>
  </si>
  <si>
    <t>Keith's Ace Hardware</t>
  </si>
  <si>
    <t>American DataBank LLC</t>
  </si>
  <si>
    <t>Physical Plant-Auto Maintenance</t>
  </si>
  <si>
    <t>Ridgewood Country Club</t>
  </si>
  <si>
    <t>Green Life Interiors</t>
  </si>
  <si>
    <t>Athletics-Supplies</t>
  </si>
  <si>
    <t>Star Supply Inc</t>
  </si>
  <si>
    <t>Child Development-Telephone</t>
  </si>
  <si>
    <t>Vet Tech-Supplies</t>
  </si>
  <si>
    <t>Procurement Card- Departmental Charges</t>
  </si>
  <si>
    <t>YBP Library Services</t>
  </si>
  <si>
    <t>2021/2022</t>
  </si>
  <si>
    <t>Waco Tribune Herald</t>
  </si>
  <si>
    <t>P&amp;E Mechanical Contractors LLC</t>
  </si>
  <si>
    <t>Carolina Biological Supply Com</t>
  </si>
  <si>
    <t>Biology-Supplies</t>
  </si>
  <si>
    <t xml:space="preserve">  Food Services</t>
  </si>
  <si>
    <t>CDW Government, Inc</t>
  </si>
  <si>
    <t>Texas Golf Karts</t>
  </si>
  <si>
    <t xml:space="preserve">   Texas Range</t>
  </si>
  <si>
    <t>Amazon Capital Services</t>
  </si>
  <si>
    <t>Alsco Inc</t>
  </si>
  <si>
    <t>Baseball-Supplies</t>
  </si>
  <si>
    <t>President's Office-Sponsorship</t>
  </si>
  <si>
    <t>Student Support Services-Telephone</t>
  </si>
  <si>
    <t>U.S. Foods Inc</t>
  </si>
  <si>
    <t xml:space="preserve">   Receivables</t>
  </si>
  <si>
    <t>Rabroker AC and Plumbing</t>
  </si>
  <si>
    <t>Barsh Company</t>
  </si>
  <si>
    <t>BSN Sports, LLC</t>
  </si>
  <si>
    <t>EMA Engineering &amp; Consulting</t>
  </si>
  <si>
    <t>ATMOS ENERGY</t>
  </si>
  <si>
    <t>Integ</t>
  </si>
  <si>
    <t>Library-Periodicals</t>
  </si>
  <si>
    <t>Worth Hydrochem of Central Tex</t>
  </si>
  <si>
    <t>John Scammell</t>
  </si>
  <si>
    <t>H.B. Blake Company, Inc.</t>
  </si>
  <si>
    <t>City of Waco</t>
  </si>
  <si>
    <t>Dupuy Oxygen &amp; Supply Co.</t>
  </si>
  <si>
    <t>Medline Industries, Inc</t>
  </si>
  <si>
    <t>Lexis-Nexis</t>
  </si>
  <si>
    <t>Caleb M. Overstreet</t>
  </si>
  <si>
    <t>Total Office Solutions</t>
  </si>
  <si>
    <t>Smoot-Anderson Company, Inc.</t>
  </si>
  <si>
    <t>Batteries Plus Bulbs</t>
  </si>
  <si>
    <t>Airgas USA, LLC</t>
  </si>
  <si>
    <t>Pledged Tuition, Interest &amp; Aux</t>
  </si>
  <si>
    <t>Pledged Tuition: Scholarship</t>
  </si>
  <si>
    <t>CIF</t>
  </si>
  <si>
    <t>Complete Supply Inc</t>
  </si>
  <si>
    <t>ATT Mobility</t>
  </si>
  <si>
    <t>Music-Other Expenses</t>
  </si>
  <si>
    <t>Nursing-Supplies</t>
  </si>
  <si>
    <t>Universal Companies, Inc</t>
  </si>
  <si>
    <t>Coca-Cola Southwest Beverages</t>
  </si>
  <si>
    <t>ISS-Technical Maintenance Supplies</t>
  </si>
  <si>
    <t>EMT-Supplies</t>
  </si>
  <si>
    <t>Certified Horsemanship Assoc</t>
  </si>
  <si>
    <t>Baylor Lariat Advertising</t>
  </si>
  <si>
    <t>Virkim</t>
  </si>
  <si>
    <t>Auto-Chlor System</t>
  </si>
  <si>
    <t>O'Reilly Automotive, Inc</t>
  </si>
  <si>
    <t>Door Control Services, Inc</t>
  </si>
  <si>
    <t>Apple Computer, Inc</t>
  </si>
  <si>
    <t>Financial Services-Advertising</t>
  </si>
  <si>
    <t>Food Services-Catering</t>
  </si>
  <si>
    <t>China Spring Country Store</t>
  </si>
  <si>
    <t>Midwest Veterinary Supply</t>
  </si>
  <si>
    <t>FedEx</t>
  </si>
  <si>
    <t>Technical Laboratory Systems</t>
  </si>
  <si>
    <t>Dreamfly Promotions Inc</t>
  </si>
  <si>
    <t>Jason's Deli</t>
  </si>
  <si>
    <t>March</t>
  </si>
  <si>
    <t>JRJ Enterprises LLC</t>
  </si>
  <si>
    <t>EBSCO Information Services</t>
  </si>
  <si>
    <t>Siemens Industry, Inc.</t>
  </si>
  <si>
    <t>Brazos Media Technologies, LLC</t>
  </si>
  <si>
    <t>United Refrigeration, Inc.</t>
  </si>
  <si>
    <t>FlightPath Agency</t>
  </si>
  <si>
    <t>OVH US LLC</t>
  </si>
  <si>
    <t>Waco Transit</t>
  </si>
  <si>
    <t>Heart of Texas Workforce Dev.</t>
  </si>
  <si>
    <t>Adult Education-Infrastructure Costs</t>
  </si>
  <si>
    <t>Summit Electric Supply Co</t>
  </si>
  <si>
    <t>Ideal Signs-Texas</t>
  </si>
  <si>
    <t>American Heart Association</t>
  </si>
  <si>
    <t>Community Programs-Supplies</t>
  </si>
  <si>
    <t>Hole in the Roof Marketing</t>
  </si>
  <si>
    <t>855bugs.com</t>
  </si>
  <si>
    <t>Building Maintenance-Pest Control</t>
  </si>
  <si>
    <t>Kleen-Air</t>
  </si>
  <si>
    <t>American Bottling Company</t>
  </si>
  <si>
    <t>President's Office-Membership Dues</t>
  </si>
  <si>
    <t>Hensel Electric Company</t>
  </si>
  <si>
    <t>Howies Athletic Tape</t>
  </si>
  <si>
    <t>Athletic Trainer-Supplies</t>
  </si>
  <si>
    <t>TrueDialog Inc</t>
  </si>
  <si>
    <t>ISS-Call Center Fees</t>
  </si>
  <si>
    <t>ISS-Cable Service</t>
  </si>
  <si>
    <t>Graphic Garage</t>
  </si>
  <si>
    <t>Adult Education-Supplies</t>
  </si>
  <si>
    <t>Athletics-Officials</t>
  </si>
  <si>
    <t>Adult Education-Telephone</t>
  </si>
  <si>
    <t>Bookstore-Department Charges</t>
  </si>
  <si>
    <t>Texas Commission on</t>
  </si>
  <si>
    <t>Fire Academy-Exam Fees</t>
  </si>
  <si>
    <t>Music-Other Expense</t>
  </si>
  <si>
    <t>Ricoh USA, Inc</t>
  </si>
  <si>
    <t>Purvis Industries</t>
  </si>
  <si>
    <t>McKesson Medical-Surgical, Inc</t>
  </si>
  <si>
    <t>Medical Office Assistant-Supplies</t>
  </si>
  <si>
    <t>Northern Horizons Freelance</t>
  </si>
  <si>
    <t>Michael Anderson</t>
  </si>
  <si>
    <t>Kevin M. Bell</t>
  </si>
  <si>
    <t>Foy Light</t>
  </si>
  <si>
    <t>Bruce Little</t>
  </si>
  <si>
    <t>Joseph Reinke</t>
  </si>
  <si>
    <t>North Waco Tropical Fish</t>
  </si>
  <si>
    <t>Biology-Aquarium Maintenance</t>
  </si>
  <si>
    <t>Greater Waco Chamber</t>
  </si>
  <si>
    <t>Sheet Music Plus</t>
  </si>
  <si>
    <t>Pinnacle Insurance Group Inc</t>
  </si>
  <si>
    <t>ODESSA COLLEGE</t>
  </si>
  <si>
    <t>Brady H. Bauer</t>
  </si>
  <si>
    <t>Respiratory Care-Supplies</t>
  </si>
  <si>
    <t>Master Lube</t>
  </si>
  <si>
    <t>Charter Communications</t>
  </si>
  <si>
    <t>Covetrus North America</t>
  </si>
  <si>
    <t>McMullen Service</t>
  </si>
  <si>
    <t>Texas Dept of Public Safety</t>
  </si>
  <si>
    <t>Human Resources-Name Searches</t>
  </si>
  <si>
    <t>Tristen S. Collinsworth</t>
  </si>
  <si>
    <t>Samuel D. James</t>
  </si>
  <si>
    <t>Tori N. Stone</t>
  </si>
  <si>
    <t>Brently Bartlett</t>
  </si>
  <si>
    <t>United Parcel Service</t>
  </si>
  <si>
    <t>Human Services-Aquarium Service</t>
  </si>
  <si>
    <t>Sykora Family Ford, Inc.</t>
  </si>
  <si>
    <t>Mirion Technologies (GDS) Inc</t>
  </si>
  <si>
    <t>Radiology-Film Badges</t>
  </si>
  <si>
    <t>ESEC-Supplies</t>
  </si>
  <si>
    <t>Hewlett Packard</t>
  </si>
  <si>
    <t>Wells Fargo Vendor</t>
  </si>
  <si>
    <t>McJcd-Business Office</t>
  </si>
  <si>
    <t>Tye D. Williams</t>
  </si>
  <si>
    <t>History-Instructional Travel</t>
  </si>
  <si>
    <t>Brian C. Johnson</t>
  </si>
  <si>
    <t>Leann Caywood</t>
  </si>
  <si>
    <t>Donald R. Keltner</t>
  </si>
  <si>
    <t>Central Duplicating-Copier Lease</t>
  </si>
  <si>
    <t>Karen L. McDonald</t>
  </si>
  <si>
    <t>Fred W. Hills</t>
  </si>
  <si>
    <t>VPI-Travel</t>
  </si>
  <si>
    <t>Sharon S. Smith</t>
  </si>
  <si>
    <t>SBDC-Travel</t>
  </si>
  <si>
    <t>English-Instructional Travel</t>
  </si>
  <si>
    <t>Jeremy Land</t>
  </si>
  <si>
    <t>Jason N. Ehler</t>
  </si>
  <si>
    <t>Lorie S. Crowder</t>
  </si>
  <si>
    <t>Gary L. Myles</t>
  </si>
  <si>
    <t>Cleveland O. Reed</t>
  </si>
  <si>
    <t>Ronnie G. Brooks</t>
  </si>
  <si>
    <t>Molly Hunt</t>
  </si>
  <si>
    <t>Jeremy S. Leatham</t>
  </si>
  <si>
    <t>Rad Tech-Instructional Travel</t>
  </si>
  <si>
    <t>Mrs. Yolanda M. Snow</t>
  </si>
  <si>
    <t>CE-Travel</t>
  </si>
  <si>
    <t>Laura L. Hays</t>
  </si>
  <si>
    <t>Library-Travel</t>
  </si>
  <si>
    <t>Stephanie M. Maultsby</t>
  </si>
  <si>
    <t>Allison L. Halbert</t>
  </si>
  <si>
    <t>Terri L. Patterson</t>
  </si>
  <si>
    <t>April</t>
  </si>
  <si>
    <t>Mar '22/Apr '22</t>
  </si>
  <si>
    <t>Expenditures for April 2022</t>
  </si>
  <si>
    <t>4/30/2022</t>
  </si>
  <si>
    <t>Eight months or 66.67%</t>
  </si>
  <si>
    <t>Apr '21/Apr '22</t>
  </si>
  <si>
    <t>Apr '22/Budget</t>
  </si>
  <si>
    <t>Thru Apr 2022</t>
  </si>
  <si>
    <t>Thru Apr 2021</t>
  </si>
  <si>
    <t>CSC/E-Renovations</t>
  </si>
  <si>
    <t>BPAC-Plaza Renovation</t>
  </si>
  <si>
    <t>Continental Touring Solutions</t>
  </si>
  <si>
    <t>Athletics-Bus Charters</t>
  </si>
  <si>
    <t>Athletics-Student Housing</t>
  </si>
  <si>
    <t>Legal-Fees</t>
  </si>
  <si>
    <t>Aqua Breeze Inc</t>
  </si>
  <si>
    <t>Seedhouse Creative LLC</t>
  </si>
  <si>
    <t>MCC Foundation</t>
  </si>
  <si>
    <t>Foundation-Donations</t>
  </si>
  <si>
    <t>Technology for Education</t>
  </si>
  <si>
    <t>ISS-Communications Upgrade</t>
  </si>
  <si>
    <t>Siteimprove, Inc</t>
  </si>
  <si>
    <t>CSC/F-HVAC Renovation</t>
  </si>
  <si>
    <t>Alliance Electrical Group</t>
  </si>
  <si>
    <t>Triple S Sports</t>
  </si>
  <si>
    <t>ATDS</t>
  </si>
  <si>
    <t>Workforce-Truck Driving School</t>
  </si>
  <si>
    <t>Nursing Innovation Grant Program-Ipads (3)</t>
  </si>
  <si>
    <t>CEO Professional Plumbing Serv</t>
  </si>
  <si>
    <t>Title V-Projectors</t>
  </si>
  <si>
    <t>Grainger</t>
  </si>
  <si>
    <t>Nucleus Robotics LLC</t>
  </si>
  <si>
    <t>Student Support Services-Supplies</t>
  </si>
  <si>
    <t>Prometric LLC</t>
  </si>
  <si>
    <t>Community Programs-Testing vouchers</t>
  </si>
  <si>
    <t>NISOD</t>
  </si>
  <si>
    <t>NISOD-Conf Fee</t>
  </si>
  <si>
    <t>Franklin Covey Client Sales</t>
  </si>
  <si>
    <t>Professional Development-Supplies</t>
  </si>
  <si>
    <t>Waco Foundation</t>
  </si>
  <si>
    <t>Accounts Receivable-Scholarship Return</t>
  </si>
  <si>
    <t>San Jose Jewelers</t>
  </si>
  <si>
    <t>Service Awards 2021-Supplies</t>
  </si>
  <si>
    <t>Auxilary Services-Supplies</t>
  </si>
  <si>
    <t>The Lamar Companies</t>
  </si>
  <si>
    <t>ISS-Internet Service</t>
  </si>
  <si>
    <t>PhotoShelter Inc</t>
  </si>
  <si>
    <t>Marcom-Supplies</t>
  </si>
  <si>
    <t>MakeMusic, Inc</t>
  </si>
  <si>
    <t>Music-Software Licenses</t>
  </si>
  <si>
    <t>Ranch-LED LIghting in Office</t>
  </si>
  <si>
    <t>H.I.S. Centre</t>
  </si>
  <si>
    <t>Texas QEI</t>
  </si>
  <si>
    <t>EMS-Spring Uniforms</t>
  </si>
  <si>
    <t>Pierce &amp; Co</t>
  </si>
  <si>
    <t>Service Awards-Supplies</t>
  </si>
  <si>
    <t>Mail Services-Postage</t>
  </si>
  <si>
    <t>Irepo-Hot Spots</t>
  </si>
  <si>
    <t>Perry Weather Consulting Inc</t>
  </si>
  <si>
    <t>Emergency Management-Weather Software Renewal</t>
  </si>
  <si>
    <t>Centex Manufacturing Co.</t>
  </si>
  <si>
    <t>Plumbmaster, Inc</t>
  </si>
  <si>
    <t>MArcom-Advertising</t>
  </si>
  <si>
    <t>ISs-Telephone</t>
  </si>
  <si>
    <t>Cornerstone Plumbing</t>
  </si>
  <si>
    <t>McGraw-Hill LLC</t>
  </si>
  <si>
    <t>Central Plant-Upgrades</t>
  </si>
  <si>
    <t>ISS-Cloud Storage</t>
  </si>
  <si>
    <t>ISS-Department Printers</t>
  </si>
  <si>
    <t>LEARN</t>
  </si>
  <si>
    <t>ISS-Network Service</t>
  </si>
  <si>
    <t>TX Dept of State Health Srvcs</t>
  </si>
  <si>
    <t>Physical Plant-Asbestos Abatement</t>
  </si>
  <si>
    <t>National Wholesale Supply, Inc</t>
  </si>
  <si>
    <t>Emergency Power Services</t>
  </si>
  <si>
    <t>Central Utilities-Generator Inspection</t>
  </si>
  <si>
    <t>Financial Services-Supplies</t>
  </si>
  <si>
    <t>State Comptroller</t>
  </si>
  <si>
    <t>Feb Sales Tax</t>
  </si>
  <si>
    <t>President's Office-CTX Regional Workforce &amp; Education Partnership Meeting</t>
  </si>
  <si>
    <t>HEB Food Store</t>
  </si>
  <si>
    <t>Athletics-Weekend Meals</t>
  </si>
  <si>
    <t>Lawson Products, Inc</t>
  </si>
  <si>
    <t>St. Engagement-New Student Session</t>
  </si>
  <si>
    <t>The CIMA Companies, Inc.</t>
  </si>
  <si>
    <t>RSVP-Insurance Renewal</t>
  </si>
  <si>
    <t>DMI Corp</t>
  </si>
  <si>
    <t>Reskilling Grant-Advertising</t>
  </si>
  <si>
    <t>March Sales Tax</t>
  </si>
  <si>
    <t>Commercial&amp;home Elevator Srvs</t>
  </si>
  <si>
    <t>Dallas Summer Musicals</t>
  </si>
  <si>
    <t>Upward Bound-Travel</t>
  </si>
  <si>
    <t>Centex Carpet &amp; Interiors</t>
  </si>
  <si>
    <t>McGraw-Hill Education, Inc.</t>
  </si>
  <si>
    <t>Computer Information Systems-UPS Systems</t>
  </si>
  <si>
    <t>Texas Multi-Chem, Ltd</t>
  </si>
  <si>
    <t>Michaela R. McCown</t>
  </si>
  <si>
    <t>Sustainability Committee</t>
  </si>
  <si>
    <t>Colors of Texas</t>
  </si>
  <si>
    <t>Bob Byrns</t>
  </si>
  <si>
    <t>Ranch-Clinician</t>
  </si>
  <si>
    <t>TACCBO</t>
  </si>
  <si>
    <t>Financial Services- Conf Fees</t>
  </si>
  <si>
    <t>Whitney ISD Band&amp;BoosterClub</t>
  </si>
  <si>
    <t>HD Supply Facilities Maint.</t>
  </si>
  <si>
    <t>Central Utilites-Supplies</t>
  </si>
  <si>
    <t>Texas Language Connection, LLC</t>
  </si>
  <si>
    <t>Interpreting Service</t>
  </si>
  <si>
    <t>SPBS, Inc</t>
  </si>
  <si>
    <t>Physical Therapy Program-Inspection of Facility</t>
  </si>
  <si>
    <t>Ranch-Farrier Services</t>
  </si>
  <si>
    <t>Athletics- Post Season travel</t>
  </si>
  <si>
    <t>Cen-Tex Fire &amp; Security</t>
  </si>
  <si>
    <t>Lakeshore Learning Materials</t>
  </si>
  <si>
    <t>Cheryl A. Peter</t>
  </si>
  <si>
    <t>Human Services-Travel</t>
  </si>
  <si>
    <t>McLennan County Extension Offi</t>
  </si>
  <si>
    <t>CE-Contract Instructor</t>
  </si>
  <si>
    <t>The Huntington National Bank</t>
  </si>
  <si>
    <t>Athletics-Mower Lease</t>
  </si>
  <si>
    <t>Lexipol</t>
  </si>
  <si>
    <t>Security-Training Software</t>
  </si>
  <si>
    <t>Micheal T. Nelson</t>
  </si>
  <si>
    <t>Candidate Travel Reimb-Assistant Prof Psychology</t>
  </si>
  <si>
    <t>Texas Assoc of Student Service</t>
  </si>
  <si>
    <t>TRIO-Student Travel</t>
  </si>
  <si>
    <t>Pocket Nurse</t>
  </si>
  <si>
    <t>Thomas C. Proctor</t>
  </si>
  <si>
    <t>Perkins-Travel</t>
  </si>
  <si>
    <t>Levy Recognition</t>
  </si>
  <si>
    <t>Men's Golf-Travel</t>
  </si>
  <si>
    <t>ISS-Technical Maintenance</t>
  </si>
  <si>
    <t>Shelly Taylor Photography</t>
  </si>
  <si>
    <t>Teachers Cert-Photo Shoot</t>
  </si>
  <si>
    <t>Richards Supply Company</t>
  </si>
  <si>
    <t>Equipment Depot</t>
  </si>
  <si>
    <t>Volunteer Services</t>
  </si>
  <si>
    <t>Wall Street Walks LLC</t>
  </si>
  <si>
    <t>NY Student Trip</t>
  </si>
  <si>
    <t>Athens Publishing</t>
  </si>
  <si>
    <t>Kids College-Advertising</t>
  </si>
  <si>
    <t>Inceptia</t>
  </si>
  <si>
    <t>Financial Aid-Grace Calling Fees</t>
  </si>
  <si>
    <t>Biokosmetik of Texas, Inc</t>
  </si>
  <si>
    <t>Productivity Center, Inc</t>
  </si>
  <si>
    <t>Law Enforcement-Subscription Renewal</t>
  </si>
  <si>
    <t>Recruiting-Supplies</t>
  </si>
  <si>
    <t>REspiratory Care Student Club-Tshirts</t>
  </si>
  <si>
    <t>Athletic-Officials</t>
  </si>
  <si>
    <t>Waco Agility Group</t>
  </si>
  <si>
    <t>CE- Contract Instruction</t>
  </si>
  <si>
    <t>La Vega Pirates</t>
  </si>
  <si>
    <t>Whitney ISD</t>
  </si>
  <si>
    <t>Security-Radio System Billing</t>
  </si>
  <si>
    <t>Panera LLC</t>
  </si>
  <si>
    <t>Mandy S. Morrison</t>
  </si>
  <si>
    <t>Opera-Spring show</t>
  </si>
  <si>
    <t>Athletics-Student Housing Appliance Repairs</t>
  </si>
  <si>
    <t>Nursing-Supples</t>
  </si>
  <si>
    <t>Brazos Transport LLC</t>
  </si>
  <si>
    <t>Vibra-Whirl Sports, Ltd</t>
  </si>
  <si>
    <t>David P. Davenport</t>
  </si>
  <si>
    <t>Division Chair-Business Programs</t>
  </si>
  <si>
    <t>Athletics-Mesh Banners</t>
  </si>
  <si>
    <t>Recruitment-Supplies</t>
  </si>
  <si>
    <t>Elizabeth Gordon</t>
  </si>
  <si>
    <t>Jon R. Conrad</t>
  </si>
  <si>
    <t>Music Supplies</t>
  </si>
  <si>
    <t>North Hills Promotions</t>
  </si>
  <si>
    <t>Presidential Scholars-Supplies</t>
  </si>
  <si>
    <t>Amanda Schubert</t>
  </si>
  <si>
    <t>Opera-Spring Show</t>
  </si>
  <si>
    <t>Darren Carter</t>
  </si>
  <si>
    <t>Orchestra-Spring Show</t>
  </si>
  <si>
    <t>Econ-Travel</t>
  </si>
  <si>
    <t>CLEC, LLC</t>
  </si>
  <si>
    <t>Discount School Supply</t>
  </si>
  <si>
    <t>Aimee N. Edwards</t>
  </si>
  <si>
    <t>Ranch-Other Expense</t>
  </si>
  <si>
    <t>Lindsay J. Shelmidine</t>
  </si>
  <si>
    <t>EMS-Travel</t>
  </si>
  <si>
    <t>Shelly L. Rogers-Sharer</t>
  </si>
  <si>
    <t>Multicultural Service-Supplies</t>
  </si>
  <si>
    <t>Library-Supplies</t>
  </si>
  <si>
    <t>Mars-Student per diem</t>
  </si>
  <si>
    <t>Theatre-Photography</t>
  </si>
  <si>
    <t>NEI Datacom</t>
  </si>
  <si>
    <t>Music-Wireless BPAC</t>
  </si>
  <si>
    <t>Merkley,Newman &amp; McLaws</t>
  </si>
  <si>
    <t>Human Resources-Money Purchase Plan</t>
  </si>
  <si>
    <t>Jereal A. Proctor</t>
  </si>
  <si>
    <t>Karl R. Quebe</t>
  </si>
  <si>
    <t>Mickey C. Cochran, Jr.</t>
  </si>
  <si>
    <t>Medsharps</t>
  </si>
  <si>
    <t>Marighny E. Dutton</t>
  </si>
  <si>
    <t>Respitory Care Tech-Instructional Travel</t>
  </si>
  <si>
    <t>BI AH USA</t>
  </si>
  <si>
    <t>Kylie B. Price</t>
  </si>
  <si>
    <t>Art-Other Expenses</t>
  </si>
  <si>
    <t>CE-Consultant Instruction</t>
  </si>
  <si>
    <t>DMS Laboratories, Inc</t>
  </si>
  <si>
    <t>Richard Newman Leslie</t>
  </si>
  <si>
    <t>Institutional Resilience-Travel</t>
  </si>
  <si>
    <t>Staci L. Taylor</t>
  </si>
  <si>
    <t>Institutional Resiliance-Travel</t>
  </si>
  <si>
    <t>Michelle Telg</t>
  </si>
  <si>
    <t>Pathways-Travel</t>
  </si>
  <si>
    <t>Air Flow Filter Service</t>
  </si>
  <si>
    <t>Esthetician-Supplies</t>
  </si>
  <si>
    <t>U.S. Postal Service</t>
  </si>
  <si>
    <t>Insight Public Sector Inc</t>
  </si>
  <si>
    <t>Caroline L. MacUrda</t>
  </si>
  <si>
    <t>Dean Arts &amp; Sciences-Supplies</t>
  </si>
  <si>
    <t>Comm-Fit Holdings LLC</t>
  </si>
  <si>
    <t>Thomson Reuters - West</t>
  </si>
  <si>
    <t>Erik S. Emblem</t>
  </si>
  <si>
    <t>Gov.-Instructional History</t>
  </si>
  <si>
    <t>Impact Promotional Services</t>
  </si>
  <si>
    <t>Celeste O. Brown</t>
  </si>
  <si>
    <t>Ranch-Horse Show Judge</t>
  </si>
  <si>
    <t>Respiratory Care-Instructional Travel</t>
  </si>
  <si>
    <t>AVTE</t>
  </si>
  <si>
    <t>Vet Tech Membership Dues</t>
  </si>
  <si>
    <t>Alt Teach Cert-Instructional Travel</t>
  </si>
  <si>
    <t>Roxanna L. Portillo</t>
  </si>
  <si>
    <t>Cosme-Travel</t>
  </si>
  <si>
    <t>Art-Supplies</t>
  </si>
  <si>
    <t>Buzbee Feed &amp; Seed, Inc</t>
  </si>
  <si>
    <t>Matheson Tri-Gas, Inc</t>
  </si>
  <si>
    <t>Courtney Watson</t>
  </si>
  <si>
    <t>CE-Supplies</t>
  </si>
  <si>
    <t>Glenn D. Downing</t>
  </si>
  <si>
    <t>Follett Higher Education Group</t>
  </si>
  <si>
    <t>Celina R. Brown</t>
  </si>
  <si>
    <t>TRIO-Travel</t>
  </si>
  <si>
    <t>Sabra D. Lane</t>
  </si>
  <si>
    <t>Matthew K. Porter</t>
  </si>
  <si>
    <t>York's Pumping Service, LLC</t>
  </si>
  <si>
    <t>First United Methodist Church</t>
  </si>
  <si>
    <t>Cha Community</t>
  </si>
  <si>
    <t>TRIO-Other Expenses</t>
  </si>
  <si>
    <t>Docuseek, LLC</t>
  </si>
  <si>
    <t>Library-Streaming Licenses</t>
  </si>
  <si>
    <t>Lalos Coffee and Pastries</t>
  </si>
  <si>
    <t>TRIO SSS-Other Expense</t>
  </si>
  <si>
    <t>Security-Background Checks</t>
  </si>
  <si>
    <t>VoiceThread</t>
  </si>
  <si>
    <t>Demco Inc</t>
  </si>
  <si>
    <t>Music-Travel</t>
  </si>
  <si>
    <t>Nursing-Immunization Tracking</t>
  </si>
  <si>
    <t>April J. Robinson</t>
  </si>
  <si>
    <t>Financial Services-Travel</t>
  </si>
  <si>
    <t>Kathleen C. Laundy</t>
  </si>
  <si>
    <t>PD-Travel</t>
  </si>
  <si>
    <t>Missy Kittner</t>
  </si>
  <si>
    <t>Human Resources-Travel</t>
  </si>
  <si>
    <t>Donna K. Wiley</t>
  </si>
  <si>
    <t>Rita A. Tejada</t>
  </si>
  <si>
    <t>RSVP-Travel</t>
  </si>
  <si>
    <t>Agilent Technologies, Inc</t>
  </si>
  <si>
    <t>Carla M. Morphis</t>
  </si>
  <si>
    <t>The Tire House</t>
  </si>
  <si>
    <t>Music-Other expenses</t>
  </si>
  <si>
    <t>Continuing Education-Supplies</t>
  </si>
  <si>
    <t>Technical Laboratory Systems I</t>
  </si>
  <si>
    <t>Rocky Mountain Horse Associati</t>
  </si>
  <si>
    <t>Ranch-Horse Show</t>
  </si>
  <si>
    <t>Sherwin-Williams</t>
  </si>
  <si>
    <t>Smartsense by Digi</t>
  </si>
  <si>
    <t>ISS-Software Subscription</t>
  </si>
  <si>
    <t>Ann Cummings</t>
  </si>
  <si>
    <t>Custodial-Travel for Supplies</t>
  </si>
  <si>
    <t>Stephen M. Benson</t>
  </si>
  <si>
    <t>VP Finance &amp; Administration-Travel</t>
  </si>
  <si>
    <t>TxTag</t>
  </si>
  <si>
    <t>Athletics-Travel</t>
  </si>
  <si>
    <t>Steven W. Wenzel</t>
  </si>
  <si>
    <t>Corporate Training-Travel</t>
  </si>
  <si>
    <t>Barbara C. Bridgewater</t>
  </si>
  <si>
    <t>AEL-Travel</t>
  </si>
  <si>
    <t>Henry Schein Inc</t>
  </si>
  <si>
    <t>Insurance-Police Bond Renewal</t>
  </si>
  <si>
    <t>Community Programs-Travel</t>
  </si>
  <si>
    <t>ReadyRefresh by Nestle</t>
  </si>
  <si>
    <t>Bookstore-Campus Cards</t>
  </si>
  <si>
    <t>Foundation-Supplies</t>
  </si>
  <si>
    <t>Kyra N. White</t>
  </si>
  <si>
    <t>Child Dev. Cnt-Supplies</t>
  </si>
  <si>
    <t>Kandice L. Blades</t>
  </si>
  <si>
    <t>Prof Development-Travel</t>
  </si>
  <si>
    <t>Cindy L. Burns</t>
  </si>
  <si>
    <t>Math-Instructional Travel</t>
  </si>
  <si>
    <t>ISS-Business Monitoring Subscription</t>
  </si>
  <si>
    <t>Zoom Video Communications, Inc</t>
  </si>
  <si>
    <t>ISS-Audio Conferencing</t>
  </si>
  <si>
    <t>Olympus America Inc</t>
  </si>
  <si>
    <t>Nursing-Bronchoscope</t>
  </si>
  <si>
    <t>NTTA</t>
  </si>
  <si>
    <t>The College Board</t>
  </si>
  <si>
    <t>Azucena E. Cruz Brooks</t>
  </si>
  <si>
    <t>Basic Needs Grant-Supplies</t>
  </si>
  <si>
    <t>ISS-Postage</t>
  </si>
  <si>
    <t>Financial Aid-Postage</t>
  </si>
  <si>
    <t>Fastenal</t>
  </si>
  <si>
    <t>Paralegal-Technology</t>
  </si>
  <si>
    <t>Sheehy, Lovelace &amp; Mayfield, P.C.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</si>
</sst>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0.00000000%"/>
    <numFmt numFmtId="170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16" fillId="21" borderId="2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19" fillId="0" borderId="3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21" fillId="0" borderId="4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2" fillId="23" borderId="5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" fontId="53" fillId="0" borderId="0" applyFont="0" applyFill="0" applyBorder="0" applyAlignment="0" applyProtection="0"/>
    <xf numFmtId="0" fontId="3" fillId="0" borderId="0"/>
    <xf numFmtId="0" fontId="53" fillId="23" borderId="5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9" fontId="53" fillId="0" borderId="0" applyFont="0" applyFill="0" applyBorder="0" applyAlignment="0" applyProtection="0"/>
    <xf numFmtId="0" fontId="53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19" xfId="0" applyBorder="1"/>
    <xf numFmtId="0" fontId="9" fillId="0" borderId="15" xfId="0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9" xfId="0" applyBorder="1"/>
    <xf numFmtId="0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17" fontId="0" fillId="0" borderId="0" xfId="0" applyNumberFormat="1" applyBorder="1" applyAlignment="1">
      <alignment horizontal="centerContinuous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13" xfId="0" applyNumberFormat="1" applyBorder="1"/>
    <xf numFmtId="10" fontId="0" fillId="0" borderId="13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20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1" xfId="144" applyNumberFormat="1" applyBorder="1"/>
    <xf numFmtId="165" fontId="7" fillId="0" borderId="22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3" xfId="0" applyNumberFormat="1" applyBorder="1"/>
    <xf numFmtId="0" fontId="11" fillId="0" borderId="0" xfId="0" applyFont="1"/>
    <xf numFmtId="0" fontId="0" fillId="0" borderId="24" xfId="0" applyBorder="1"/>
    <xf numFmtId="43" fontId="7" fillId="0" borderId="0" xfId="136"/>
    <xf numFmtId="9" fontId="7" fillId="0" borderId="0" xfId="216" applyBorder="1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5" xfId="0" applyNumberFormat="1" applyFont="1" applyFill="1" applyBorder="1" applyAlignment="1">
      <alignment horizontal="center"/>
    </xf>
    <xf numFmtId="0" fontId="0" fillId="0" borderId="26" xfId="0" applyBorder="1"/>
    <xf numFmtId="165" fontId="0" fillId="0" borderId="27" xfId="0" applyNumberFormat="1" applyBorder="1"/>
    <xf numFmtId="37" fontId="0" fillId="0" borderId="27" xfId="0" applyNumberFormat="1" applyBorder="1"/>
    <xf numFmtId="37" fontId="0" fillId="25" borderId="27" xfId="0" applyNumberFormat="1" applyFill="1" applyBorder="1"/>
    <xf numFmtId="37" fontId="0" fillId="0" borderId="25" xfId="0" applyNumberFormat="1" applyBorder="1"/>
    <xf numFmtId="10" fontId="7" fillId="0" borderId="0" xfId="216" applyNumberFormat="1" applyBorder="1"/>
    <xf numFmtId="0" fontId="11" fillId="0" borderId="31" xfId="0" applyFont="1" applyBorder="1"/>
    <xf numFmtId="4" fontId="0" fillId="0" borderId="14" xfId="0" applyNumberFormat="1" applyBorder="1"/>
    <xf numFmtId="37" fontId="0" fillId="0" borderId="33" xfId="0" applyNumberFormat="1" applyBorder="1"/>
    <xf numFmtId="37" fontId="0" fillId="25" borderId="33" xfId="0" applyNumberFormat="1" applyFill="1" applyBorder="1"/>
    <xf numFmtId="165" fontId="7" fillId="0" borderId="34" xfId="144" applyNumberFormat="1" applyBorder="1"/>
    <xf numFmtId="3" fontId="0" fillId="0" borderId="35" xfId="0" applyNumberFormat="1" applyBorder="1"/>
    <xf numFmtId="37" fontId="0" fillId="0" borderId="36" xfId="0" applyNumberFormat="1" applyBorder="1"/>
    <xf numFmtId="37" fontId="7" fillId="0" borderId="36" xfId="136" applyNumberFormat="1" applyBorder="1"/>
    <xf numFmtId="37" fontId="7" fillId="25" borderId="36" xfId="136" applyNumberFormat="1" applyFill="1" applyBorder="1"/>
    <xf numFmtId="0" fontId="26" fillId="0" borderId="0" xfId="0" applyFont="1"/>
    <xf numFmtId="169" fontId="0" fillId="0" borderId="0" xfId="0" applyNumberFormat="1" applyBorder="1"/>
    <xf numFmtId="37" fontId="0" fillId="0" borderId="17" xfId="0" applyNumberFormat="1" applyBorder="1"/>
    <xf numFmtId="0" fontId="0" fillId="0" borderId="31" xfId="0" applyBorder="1"/>
    <xf numFmtId="165" fontId="0" fillId="0" borderId="26" xfId="0" applyNumberFormat="1" applyBorder="1"/>
    <xf numFmtId="0" fontId="9" fillId="0" borderId="37" xfId="0" applyFont="1" applyBorder="1" applyAlignment="1">
      <alignment horizontal="center"/>
    </xf>
    <xf numFmtId="0" fontId="9" fillId="0" borderId="31" xfId="0" applyFont="1" applyBorder="1"/>
    <xf numFmtId="0" fontId="0" fillId="25" borderId="31" xfId="0" applyFill="1" applyBorder="1"/>
    <xf numFmtId="0" fontId="9" fillId="0" borderId="31" xfId="0" applyFont="1" applyBorder="1" applyAlignment="1">
      <alignment horizontal="center"/>
    </xf>
    <xf numFmtId="0" fontId="0" fillId="0" borderId="38" xfId="0" applyBorder="1"/>
    <xf numFmtId="37" fontId="7" fillId="0" borderId="27" xfId="136" applyNumberFormat="1" applyBorder="1"/>
    <xf numFmtId="0" fontId="0" fillId="0" borderId="25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40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7" xfId="0" applyNumberFormat="1" applyFont="1" applyBorder="1"/>
    <xf numFmtId="10" fontId="0" fillId="0" borderId="0" xfId="216" applyNumberFormat="1" applyFont="1" applyBorder="1"/>
    <xf numFmtId="0" fontId="26" fillId="0" borderId="31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1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4" xfId="0" applyNumberFormat="1" applyBorder="1" applyAlignment="1">
      <alignment horizontal="center"/>
    </xf>
    <xf numFmtId="4" fontId="8" fillId="24" borderId="45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7" xfId="136" applyNumberFormat="1" applyFont="1" applyBorder="1"/>
    <xf numFmtId="1" fontId="0" fillId="0" borderId="27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9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5" xfId="0" applyFont="1" applyBorder="1"/>
    <xf numFmtId="17" fontId="8" fillId="0" borderId="50" xfId="0" applyNumberFormat="1" applyFont="1" applyFill="1" applyBorder="1" applyAlignment="1">
      <alignment horizontal="centerContinuous"/>
    </xf>
    <xf numFmtId="0" fontId="8" fillId="0" borderId="51" xfId="0" applyFont="1" applyFill="1" applyBorder="1" applyAlignment="1">
      <alignment horizontal="centerContinuous"/>
    </xf>
    <xf numFmtId="0" fontId="8" fillId="0" borderId="52" xfId="0" applyFont="1" applyFill="1" applyBorder="1" applyAlignment="1">
      <alignment horizontal="centerContinuous"/>
    </xf>
    <xf numFmtId="0" fontId="11" fillId="0" borderId="51" xfId="0" applyFont="1" applyBorder="1" applyAlignment="1">
      <alignment horizontal="centerContinuous"/>
    </xf>
    <xf numFmtId="0" fontId="11" fillId="0" borderId="52" xfId="0" applyFont="1" applyBorder="1" applyAlignment="1">
      <alignment horizontal="centerContinuous"/>
    </xf>
    <xf numFmtId="17" fontId="8" fillId="0" borderId="51" xfId="0" quotePrefix="1" applyNumberFormat="1" applyFont="1" applyBorder="1" applyAlignment="1">
      <alignment horizontal="centerContinuous"/>
    </xf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31" fillId="0" borderId="28" xfId="0" applyFont="1" applyBorder="1" applyAlignment="1">
      <alignment horizontal="centerContinuous"/>
    </xf>
    <xf numFmtId="43" fontId="51" fillId="0" borderId="29" xfId="136" applyFont="1" applyBorder="1" applyAlignment="1">
      <alignment horizontal="centerContinuous"/>
    </xf>
    <xf numFmtId="0" fontId="51" fillId="0" borderId="30" xfId="0" applyFont="1" applyBorder="1" applyAlignment="1">
      <alignment horizontal="center"/>
    </xf>
    <xf numFmtId="0" fontId="31" fillId="0" borderId="31" xfId="0" applyNumberFormat="1" applyFont="1" applyBorder="1" applyAlignment="1">
      <alignment horizontal="centerContinuous"/>
    </xf>
    <xf numFmtId="43" fontId="51" fillId="0" borderId="0" xfId="136" applyFont="1" applyBorder="1" applyAlignment="1">
      <alignment horizontal="centerContinuous"/>
    </xf>
    <xf numFmtId="0" fontId="51" fillId="0" borderId="32" xfId="0" applyFont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14" fontId="11" fillId="0" borderId="44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5" xfId="0" applyFont="1" applyBorder="1"/>
    <xf numFmtId="37" fontId="9" fillId="0" borderId="45" xfId="143" applyNumberFormat="1" applyFont="1" applyBorder="1"/>
    <xf numFmtId="37" fontId="9" fillId="26" borderId="45" xfId="143" applyNumberFormat="1" applyFont="1" applyFill="1" applyBorder="1"/>
    <xf numFmtId="37" fontId="9" fillId="27" borderId="45" xfId="143" applyNumberFormat="1" applyFont="1" applyFill="1" applyBorder="1"/>
    <xf numFmtId="37" fontId="9" fillId="27" borderId="45" xfId="136" applyNumberFormat="1" applyFont="1" applyFill="1" applyBorder="1"/>
    <xf numFmtId="37" fontId="26" fillId="0" borderId="45" xfId="143" applyNumberFormat="1" applyFont="1" applyBorder="1"/>
    <xf numFmtId="37" fontId="26" fillId="26" borderId="45" xfId="143" applyNumberFormat="1" applyFont="1" applyFill="1" applyBorder="1"/>
    <xf numFmtId="37" fontId="26" fillId="27" borderId="45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9" xfId="136" applyNumberFormat="1" applyBorder="1"/>
    <xf numFmtId="167" fontId="7" fillId="0" borderId="21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70" fontId="7" fillId="0" borderId="0" xfId="144" applyNumberFormat="1" applyFont="1"/>
    <xf numFmtId="170" fontId="7" fillId="0" borderId="39" xfId="144" applyNumberFormat="1" applyBorder="1"/>
    <xf numFmtId="170" fontId="7" fillId="0" borderId="21" xfId="144" applyNumberFormat="1" applyBorder="1"/>
    <xf numFmtId="170" fontId="0" fillId="0" borderId="0" xfId="0" applyNumberFormat="1"/>
    <xf numFmtId="0" fontId="0" fillId="0" borderId="0" xfId="0" applyBorder="1" applyAlignment="1"/>
    <xf numFmtId="0" fontId="31" fillId="0" borderId="29" xfId="0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Continuous"/>
    </xf>
    <xf numFmtId="0" fontId="8" fillId="24" borderId="51" xfId="0" applyFont="1" applyFill="1" applyBorder="1" applyAlignment="1">
      <alignment horizontal="center"/>
    </xf>
    <xf numFmtId="3" fontId="0" fillId="0" borderId="8" xfId="0" applyNumberFormat="1" applyBorder="1"/>
    <xf numFmtId="170" fontId="7" fillId="0" borderId="12" xfId="144" applyNumberFormat="1" applyBorder="1"/>
    <xf numFmtId="167" fontId="7" fillId="0" borderId="23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70" fontId="7" fillId="0" borderId="23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1" xfId="0" applyFont="1" applyFill="1" applyBorder="1"/>
    <xf numFmtId="14" fontId="11" fillId="0" borderId="49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3" xfId="136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62" xfId="0" applyFont="1" applyFill="1" applyBorder="1"/>
    <xf numFmtId="0" fontId="11" fillId="0" borderId="48" xfId="0" applyFont="1" applyFill="1" applyBorder="1"/>
    <xf numFmtId="0" fontId="11" fillId="0" borderId="47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70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70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6" fontId="9" fillId="0" borderId="0" xfId="0" quotePrefix="1" applyNumberFormat="1" applyFont="1" applyBorder="1" applyAlignment="1">
      <alignment horizontal="centerContinuous"/>
    </xf>
    <xf numFmtId="167" fontId="7" fillId="0" borderId="17" xfId="136" applyNumberFormat="1" applyBorder="1"/>
    <xf numFmtId="4" fontId="9" fillId="24" borderId="26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1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zoomScaleNormal="100" workbookViewId="0">
      <pane xSplit="1" topLeftCell="B1" activePane="topRight" state="frozen"/>
      <selection pane="topRight" activeCell="D23" sqref="D2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44" t="s">
        <v>0</v>
      </c>
      <c r="B4" s="244"/>
      <c r="C4" s="244"/>
      <c r="D4" s="244"/>
      <c r="E4" s="244"/>
    </row>
    <row r="5" spans="1:7" ht="15" customHeight="1" x14ac:dyDescent="0.25">
      <c r="A5" s="244" t="s">
        <v>1</v>
      </c>
      <c r="B5" s="244"/>
      <c r="C5" s="244"/>
      <c r="D5" s="244"/>
      <c r="E5" s="244"/>
    </row>
    <row r="6" spans="1:7" ht="15" customHeight="1" x14ac:dyDescent="0.25">
      <c r="A6" s="245">
        <v>44681</v>
      </c>
      <c r="B6" s="245"/>
      <c r="C6" s="245"/>
      <c r="D6" s="245"/>
      <c r="E6" s="245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297</v>
      </c>
      <c r="C8" s="2" t="s">
        <v>197</v>
      </c>
      <c r="D8" s="3" t="s">
        <v>297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298</v>
      </c>
    </row>
    <row r="10" spans="1:7" ht="15" customHeight="1" x14ac:dyDescent="0.2">
      <c r="A10" s="41" t="s">
        <v>3</v>
      </c>
      <c r="B10" s="17"/>
      <c r="C10" s="17"/>
      <c r="D10" s="1"/>
      <c r="E10" s="198"/>
    </row>
    <row r="11" spans="1:7" ht="15" customHeight="1" x14ac:dyDescent="0.2">
      <c r="A11" s="42"/>
      <c r="B11" s="17"/>
      <c r="C11" s="17"/>
      <c r="D11" s="1"/>
      <c r="E11" s="7"/>
    </row>
    <row r="12" spans="1:7" ht="15" customHeight="1" x14ac:dyDescent="0.2">
      <c r="A12" s="42" t="s">
        <v>87</v>
      </c>
      <c r="B12" s="227">
        <v>23637685</v>
      </c>
      <c r="C12" s="221">
        <v>31313916</v>
      </c>
      <c r="D12" s="190">
        <v>29958763</v>
      </c>
      <c r="E12" s="199">
        <f>D12-C12</f>
        <v>-1355153</v>
      </c>
      <c r="F12" s="18"/>
      <c r="G12" s="193"/>
    </row>
    <row r="13" spans="1:7" ht="15" customHeight="1" x14ac:dyDescent="0.2">
      <c r="A13" s="42" t="s">
        <v>86</v>
      </c>
      <c r="B13" s="226">
        <v>8210299</v>
      </c>
      <c r="C13" s="222">
        <v>3701245</v>
      </c>
      <c r="D13" s="184">
        <v>7033379</v>
      </c>
      <c r="E13" s="114">
        <f t="shared" ref="E13:E17" si="0">D13-C13</f>
        <v>3332134</v>
      </c>
      <c r="F13" s="20"/>
      <c r="G13" s="193"/>
    </row>
    <row r="14" spans="1:7" ht="15" customHeight="1" x14ac:dyDescent="0.2">
      <c r="A14" s="42" t="s">
        <v>4</v>
      </c>
      <c r="B14" s="225">
        <v>7794</v>
      </c>
      <c r="C14" s="95">
        <v>30677</v>
      </c>
      <c r="D14" s="52">
        <v>18363</v>
      </c>
      <c r="E14" s="114">
        <f t="shared" si="0"/>
        <v>-12314</v>
      </c>
      <c r="F14" s="20"/>
    </row>
    <row r="15" spans="1:7" ht="15" customHeight="1" x14ac:dyDescent="0.2">
      <c r="A15" s="42" t="s">
        <v>5</v>
      </c>
      <c r="B15" s="225">
        <v>244611</v>
      </c>
      <c r="C15" s="95">
        <v>7308</v>
      </c>
      <c r="D15" s="52">
        <v>202849</v>
      </c>
      <c r="E15" s="114">
        <f t="shared" si="0"/>
        <v>195541</v>
      </c>
      <c r="F15" s="20"/>
      <c r="G15" s="219"/>
    </row>
    <row r="16" spans="1:7" ht="15" customHeight="1" x14ac:dyDescent="0.2">
      <c r="A16" s="102" t="s">
        <v>54</v>
      </c>
      <c r="B16" s="228">
        <v>7575840</v>
      </c>
      <c r="C16" s="95">
        <v>6257130</v>
      </c>
      <c r="D16" s="52">
        <v>6257130</v>
      </c>
      <c r="E16" s="114">
        <f t="shared" si="0"/>
        <v>0</v>
      </c>
      <c r="F16" s="118"/>
      <c r="G16" s="57"/>
    </row>
    <row r="17" spans="1:7" ht="15" customHeight="1" x14ac:dyDescent="0.2">
      <c r="A17" s="102" t="s">
        <v>57</v>
      </c>
      <c r="B17" s="230">
        <v>14608218</v>
      </c>
      <c r="C17" s="223">
        <v>12293477</v>
      </c>
      <c r="D17" s="113">
        <v>12293477</v>
      </c>
      <c r="E17" s="185">
        <f t="shared" si="0"/>
        <v>0</v>
      </c>
      <c r="G17" s="57"/>
    </row>
    <row r="18" spans="1:7" ht="15" customHeight="1" x14ac:dyDescent="0.2">
      <c r="A18" s="42"/>
      <c r="B18" s="95"/>
      <c r="C18" s="95"/>
      <c r="D18" s="52"/>
      <c r="E18" s="114"/>
    </row>
    <row r="19" spans="1:7" ht="15" customHeight="1" thickBot="1" x14ac:dyDescent="0.25">
      <c r="A19" s="42" t="s">
        <v>6</v>
      </c>
      <c r="B19" s="186">
        <f>SUM(B12:B17)</f>
        <v>54284447</v>
      </c>
      <c r="C19" s="186">
        <f>SUM(C12:C17)</f>
        <v>53603753</v>
      </c>
      <c r="D19" s="187">
        <f>SUM(D12:D17)</f>
        <v>55763961</v>
      </c>
      <c r="E19" s="200">
        <f>SUM(E12:E16)</f>
        <v>2160208</v>
      </c>
      <c r="F19" s="20"/>
    </row>
    <row r="20" spans="1:7" ht="15" customHeight="1" thickTop="1" x14ac:dyDescent="0.2">
      <c r="A20" s="42"/>
      <c r="B20" s="95"/>
      <c r="C20" s="95"/>
      <c r="D20" s="52"/>
      <c r="E20" s="114"/>
    </row>
    <row r="21" spans="1:7" ht="15" customHeight="1" x14ac:dyDescent="0.2">
      <c r="A21" s="43" t="s">
        <v>7</v>
      </c>
      <c r="B21" s="95"/>
      <c r="C21" s="95"/>
      <c r="D21" s="52"/>
      <c r="E21" s="201"/>
      <c r="F21" s="56"/>
    </row>
    <row r="22" spans="1:7" ht="15" customHeight="1" x14ac:dyDescent="0.2">
      <c r="A22" s="42"/>
      <c r="B22" s="112"/>
      <c r="C22" s="95"/>
      <c r="D22" s="52"/>
      <c r="E22" s="114"/>
    </row>
    <row r="23" spans="1:7" ht="15" customHeight="1" x14ac:dyDescent="0.2">
      <c r="A23" s="207" t="s">
        <v>89</v>
      </c>
      <c r="B23" s="52">
        <v>1425796</v>
      </c>
      <c r="C23" s="95">
        <v>1592107</v>
      </c>
      <c r="D23" s="52">
        <v>1831071</v>
      </c>
      <c r="E23" s="114">
        <f>D23-C23</f>
        <v>238964</v>
      </c>
      <c r="F23" s="57"/>
    </row>
    <row r="24" spans="1:7" ht="15" customHeight="1" x14ac:dyDescent="0.2">
      <c r="A24" s="102" t="s">
        <v>58</v>
      </c>
      <c r="B24" s="111">
        <v>16048584</v>
      </c>
      <c r="C24" s="224">
        <v>16261639</v>
      </c>
      <c r="D24" s="111">
        <v>16261639</v>
      </c>
      <c r="E24" s="114">
        <f t="shared" ref="E24:E29" si="1">D24-C24</f>
        <v>0</v>
      </c>
      <c r="F24" s="57"/>
    </row>
    <row r="25" spans="1:7" ht="15" customHeight="1" x14ac:dyDescent="0.2">
      <c r="A25" s="102" t="s">
        <v>59</v>
      </c>
      <c r="B25" s="111">
        <v>48545614</v>
      </c>
      <c r="C25" s="224">
        <v>47067445</v>
      </c>
      <c r="D25" s="111">
        <v>47067445</v>
      </c>
      <c r="E25" s="114">
        <f t="shared" si="1"/>
        <v>0</v>
      </c>
      <c r="F25" s="57"/>
    </row>
    <row r="26" spans="1:7" ht="15" customHeight="1" x14ac:dyDescent="0.2">
      <c r="A26" s="207" t="s">
        <v>90</v>
      </c>
      <c r="B26" s="111">
        <v>1062388</v>
      </c>
      <c r="C26" s="224">
        <v>1080259</v>
      </c>
      <c r="D26" s="111">
        <v>1073130</v>
      </c>
      <c r="E26" s="114">
        <f t="shared" si="1"/>
        <v>-7129</v>
      </c>
      <c r="F26" s="57"/>
    </row>
    <row r="27" spans="1:7" ht="15" customHeight="1" x14ac:dyDescent="0.2">
      <c r="A27" s="102" t="s">
        <v>8</v>
      </c>
      <c r="B27" s="111">
        <v>1766260</v>
      </c>
      <c r="C27" s="224">
        <v>1000</v>
      </c>
      <c r="D27" s="111">
        <v>1840583</v>
      </c>
      <c r="E27" s="114">
        <f t="shared" si="1"/>
        <v>1839583</v>
      </c>
      <c r="F27" s="57"/>
    </row>
    <row r="28" spans="1:7" ht="15" customHeight="1" x14ac:dyDescent="0.2">
      <c r="A28" s="42" t="s">
        <v>55</v>
      </c>
      <c r="B28" s="229">
        <v>3083506</v>
      </c>
      <c r="C28" s="95">
        <v>2495531</v>
      </c>
      <c r="D28" s="112">
        <v>2495531</v>
      </c>
      <c r="E28" s="114">
        <f t="shared" si="1"/>
        <v>0</v>
      </c>
      <c r="F28" s="57"/>
    </row>
    <row r="29" spans="1:7" ht="15" customHeight="1" x14ac:dyDescent="0.2">
      <c r="A29" s="42" t="s">
        <v>60</v>
      </c>
      <c r="B29" s="230">
        <v>12111303</v>
      </c>
      <c r="C29" s="223">
        <v>11981926</v>
      </c>
      <c r="D29" s="113">
        <v>11981926</v>
      </c>
      <c r="E29" s="185">
        <f t="shared" si="1"/>
        <v>0</v>
      </c>
      <c r="F29" s="57"/>
    </row>
    <row r="30" spans="1:7" ht="15" customHeight="1" x14ac:dyDescent="0.2">
      <c r="A30" s="42"/>
      <c r="B30" s="95"/>
      <c r="C30" s="95"/>
      <c r="D30" s="52"/>
      <c r="E30" s="114"/>
    </row>
    <row r="31" spans="1:7" ht="15" customHeight="1" x14ac:dyDescent="0.2">
      <c r="A31" s="42" t="s">
        <v>9</v>
      </c>
      <c r="B31" s="95">
        <f>SUM(B23:B29)</f>
        <v>84043451</v>
      </c>
      <c r="C31" s="95">
        <f>SUM(C23:C29)</f>
        <v>80479907</v>
      </c>
      <c r="D31" s="112">
        <f>SUM(D23:D29)</f>
        <v>82551325</v>
      </c>
      <c r="E31" s="114">
        <f>SUM(E23:E29)</f>
        <v>2071418</v>
      </c>
      <c r="F31" s="20"/>
    </row>
    <row r="32" spans="1:7" ht="15" customHeight="1" x14ac:dyDescent="0.2">
      <c r="A32" s="42"/>
      <c r="B32" s="95"/>
      <c r="C32" s="95"/>
      <c r="D32" s="52"/>
      <c r="E32" s="114"/>
      <c r="F32" s="20"/>
    </row>
    <row r="33" spans="1:8" ht="15" customHeight="1" x14ac:dyDescent="0.2">
      <c r="A33" s="207" t="s">
        <v>10</v>
      </c>
      <c r="B33" s="232">
        <v>12796145</v>
      </c>
      <c r="C33" s="95">
        <v>14808744</v>
      </c>
      <c r="D33" s="52">
        <v>14808744</v>
      </c>
      <c r="E33" s="114">
        <f>D33-C33</f>
        <v>0</v>
      </c>
      <c r="F33" s="20"/>
      <c r="G33" s="57"/>
      <c r="H33" s="57"/>
    </row>
    <row r="34" spans="1:8" ht="15" customHeight="1" x14ac:dyDescent="0.2">
      <c r="A34" s="102" t="s">
        <v>61</v>
      </c>
      <c r="B34" s="160">
        <v>-11556250</v>
      </c>
      <c r="C34" s="224">
        <v>-12500040</v>
      </c>
      <c r="D34" s="65">
        <v>-12500040</v>
      </c>
      <c r="E34" s="114">
        <f t="shared" ref="E34:E36" si="2">D34-C34</f>
        <v>0</v>
      </c>
      <c r="F34" s="20"/>
    </row>
    <row r="35" spans="1:8" ht="15" customHeight="1" x14ac:dyDescent="0.2">
      <c r="A35" s="102" t="s">
        <v>62</v>
      </c>
      <c r="B35" s="160">
        <v>-46050777</v>
      </c>
      <c r="C35" s="224">
        <v>-46755894</v>
      </c>
      <c r="D35" s="65">
        <v>-46755894</v>
      </c>
      <c r="E35" s="114">
        <f t="shared" si="2"/>
        <v>0</v>
      </c>
      <c r="F35" s="20"/>
    </row>
    <row r="36" spans="1:8" ht="15" customHeight="1" x14ac:dyDescent="0.2">
      <c r="A36" s="42" t="s">
        <v>11</v>
      </c>
      <c r="B36" s="188">
        <v>15051878</v>
      </c>
      <c r="C36" s="220">
        <v>17571036</v>
      </c>
      <c r="D36" s="189">
        <f>'Inc. &amp; Exp.'!F54</f>
        <v>17659826</v>
      </c>
      <c r="E36" s="185">
        <f t="shared" si="2"/>
        <v>88790</v>
      </c>
    </row>
    <row r="37" spans="1:8" ht="15" customHeight="1" x14ac:dyDescent="0.2">
      <c r="A37" s="42"/>
      <c r="B37" s="95"/>
      <c r="C37" s="95"/>
      <c r="D37" s="52"/>
      <c r="E37" s="114"/>
    </row>
    <row r="38" spans="1:8" ht="15" customHeight="1" x14ac:dyDescent="0.2">
      <c r="A38" s="42" t="s">
        <v>12</v>
      </c>
      <c r="B38" s="95">
        <f>SUM(B33:B36)</f>
        <v>-29759004</v>
      </c>
      <c r="C38" s="95">
        <f>SUM(C33:C36)</f>
        <v>-26876154</v>
      </c>
      <c r="D38" s="112">
        <f>SUM(D33:D36)</f>
        <v>-26787364</v>
      </c>
      <c r="E38" s="114">
        <f>SUM(E33:E36)</f>
        <v>88790</v>
      </c>
      <c r="F38" s="20"/>
    </row>
    <row r="39" spans="1:8" ht="15" customHeight="1" x14ac:dyDescent="0.2">
      <c r="A39" s="42"/>
      <c r="B39" s="94"/>
      <c r="C39" s="94"/>
      <c r="D39" s="51"/>
      <c r="E39" s="202"/>
      <c r="F39" s="20"/>
    </row>
    <row r="40" spans="1:8" ht="15" customHeight="1" thickBot="1" x14ac:dyDescent="0.25">
      <c r="A40" s="44" t="s">
        <v>42</v>
      </c>
      <c r="B40" s="191">
        <f>B38+B31</f>
        <v>54284447</v>
      </c>
      <c r="C40" s="191">
        <f>C38+C31</f>
        <v>53603753</v>
      </c>
      <c r="D40" s="192">
        <f>D38+D31</f>
        <v>55763961</v>
      </c>
      <c r="E40" s="203">
        <f>E38+E31</f>
        <v>2160208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57"/>
    </row>
    <row r="43" spans="1:8" x14ac:dyDescent="0.2">
      <c r="B43" s="57"/>
      <c r="D43" s="57"/>
      <c r="E43" s="20"/>
    </row>
    <row r="44" spans="1:8" x14ac:dyDescent="0.2">
      <c r="B44" s="57"/>
      <c r="D44" s="5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zoomScaleNormal="100" workbookViewId="0">
      <pane xSplit="1" topLeftCell="B1" activePane="topRight" state="frozen"/>
      <selection pane="topRight" activeCell="F47" sqref="F47"/>
    </sheetView>
  </sheetViews>
  <sheetFormatPr defaultRowHeight="12.75" x14ac:dyDescent="0.2"/>
  <cols>
    <col min="1" max="1" width="45.42578125" bestFit="1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9"/>
      <c r="B1" s="14"/>
      <c r="C1" s="14"/>
      <c r="D1" s="30" t="s">
        <v>0</v>
      </c>
      <c r="E1" s="31"/>
      <c r="F1" s="31"/>
      <c r="G1" s="14"/>
      <c r="H1" s="32"/>
      <c r="I1" s="49"/>
    </row>
    <row r="2" spans="1:30" x14ac:dyDescent="0.2">
      <c r="A2" s="17"/>
      <c r="B2" s="26"/>
      <c r="C2" s="26"/>
      <c r="D2" s="33" t="s">
        <v>13</v>
      </c>
      <c r="E2" s="34"/>
      <c r="F2" s="34"/>
      <c r="G2" s="26"/>
      <c r="H2" s="8"/>
      <c r="I2" s="7"/>
    </row>
    <row r="3" spans="1:30" x14ac:dyDescent="0.2">
      <c r="A3" s="17"/>
      <c r="B3" s="26"/>
      <c r="C3" s="72"/>
      <c r="D3" s="231" t="s">
        <v>300</v>
      </c>
      <c r="E3" s="36"/>
      <c r="F3" s="34"/>
      <c r="G3" s="83"/>
      <c r="H3" s="45"/>
      <c r="I3" s="7"/>
    </row>
    <row r="4" spans="1:30" x14ac:dyDescent="0.2">
      <c r="A4" s="84"/>
      <c r="B4" s="26"/>
      <c r="C4" s="63"/>
      <c r="E4" s="33" t="s">
        <v>301</v>
      </c>
      <c r="F4" s="194"/>
      <c r="G4" s="26"/>
      <c r="H4" s="46"/>
      <c r="I4" s="7"/>
    </row>
    <row r="5" spans="1:30" x14ac:dyDescent="0.2">
      <c r="A5" s="84"/>
      <c r="B5" s="26"/>
      <c r="C5" s="47"/>
      <c r="D5" s="26"/>
      <c r="E5" s="26"/>
      <c r="F5" s="26"/>
      <c r="G5" s="26"/>
      <c r="H5" s="8"/>
      <c r="I5" s="7"/>
    </row>
    <row r="6" spans="1:30" x14ac:dyDescent="0.2">
      <c r="A6" s="17"/>
      <c r="B6" s="233" t="s">
        <v>82</v>
      </c>
      <c r="C6" s="233" t="s">
        <v>136</v>
      </c>
      <c r="D6" s="9" t="s">
        <v>14</v>
      </c>
      <c r="E6" s="10" t="s">
        <v>15</v>
      </c>
      <c r="F6" s="10" t="s">
        <v>14</v>
      </c>
      <c r="G6" s="10" t="s">
        <v>15</v>
      </c>
      <c r="H6" s="11" t="s">
        <v>2</v>
      </c>
      <c r="I6" s="3" t="s">
        <v>2</v>
      </c>
    </row>
    <row r="7" spans="1:30" x14ac:dyDescent="0.2">
      <c r="A7" s="23"/>
      <c r="B7" s="66" t="s">
        <v>88</v>
      </c>
      <c r="C7" s="66" t="s">
        <v>88</v>
      </c>
      <c r="D7" s="96" t="s">
        <v>305</v>
      </c>
      <c r="E7" s="12" t="s">
        <v>16</v>
      </c>
      <c r="F7" s="12" t="s">
        <v>304</v>
      </c>
      <c r="G7" s="12" t="s">
        <v>16</v>
      </c>
      <c r="H7" s="97" t="s">
        <v>302</v>
      </c>
      <c r="I7" s="5" t="s">
        <v>303</v>
      </c>
    </row>
    <row r="8" spans="1:30" x14ac:dyDescent="0.2">
      <c r="A8" s="87" t="s">
        <v>17</v>
      </c>
      <c r="B8" s="86"/>
      <c r="C8" s="67"/>
      <c r="D8" s="74"/>
      <c r="E8" s="15"/>
      <c r="F8" s="13"/>
      <c r="G8" s="13"/>
      <c r="H8" s="16"/>
      <c r="I8" s="49"/>
    </row>
    <row r="9" spans="1:30" x14ac:dyDescent="0.2">
      <c r="A9" s="101" t="s">
        <v>53</v>
      </c>
      <c r="B9" s="68">
        <v>12503711</v>
      </c>
      <c r="C9" s="68">
        <v>11913319</v>
      </c>
      <c r="D9" s="20">
        <v>7752715</v>
      </c>
      <c r="E9" s="28">
        <f>D9/B9</f>
        <v>0.62003312456597881</v>
      </c>
      <c r="F9" s="20">
        <v>7386260</v>
      </c>
      <c r="G9" s="28">
        <f>F9/C9</f>
        <v>0.62000018634605525</v>
      </c>
      <c r="H9" s="19">
        <f>F9-D9</f>
        <v>-366455</v>
      </c>
      <c r="I9" s="58">
        <f>F9-C9</f>
        <v>-4527059</v>
      </c>
    </row>
    <row r="10" spans="1:30" x14ac:dyDescent="0.2">
      <c r="A10" s="101" t="s">
        <v>56</v>
      </c>
      <c r="B10" s="115">
        <v>0</v>
      </c>
      <c r="C10" s="116">
        <v>0</v>
      </c>
      <c r="D10" s="20">
        <v>0</v>
      </c>
      <c r="E10" s="28">
        <v>0</v>
      </c>
      <c r="F10" s="20">
        <v>0</v>
      </c>
      <c r="G10" s="28">
        <v>0</v>
      </c>
      <c r="H10" s="19">
        <f>F10-D10</f>
        <v>0</v>
      </c>
      <c r="I10" s="58">
        <f>F10-C10</f>
        <v>0</v>
      </c>
    </row>
    <row r="11" spans="1:30" x14ac:dyDescent="0.2">
      <c r="A11" s="101"/>
      <c r="B11" s="69"/>
      <c r="C11" s="69"/>
      <c r="D11" s="20"/>
      <c r="E11" s="100"/>
      <c r="F11" s="20"/>
      <c r="G11" s="28"/>
      <c r="H11" s="19"/>
      <c r="I11" s="58"/>
    </row>
    <row r="12" spans="1:30" x14ac:dyDescent="0.2">
      <c r="A12" s="85" t="s">
        <v>18</v>
      </c>
      <c r="B12" s="69">
        <v>15470402</v>
      </c>
      <c r="C12" s="69">
        <v>14828843</v>
      </c>
      <c r="D12" s="20">
        <v>15529581</v>
      </c>
      <c r="E12" s="28">
        <f t="shared" ref="E12:E21" si="0">D12/B12</f>
        <v>1.0038253046042371</v>
      </c>
      <c r="F12" s="20">
        <v>14903000</v>
      </c>
      <c r="G12" s="28">
        <f t="shared" ref="G12:G21" si="1">F12/C12</f>
        <v>1.005000862171108</v>
      </c>
      <c r="H12" s="21">
        <f t="shared" ref="H12:H21" si="2">F12-D12</f>
        <v>-626581</v>
      </c>
      <c r="I12" s="58">
        <f t="shared" ref="I12:I21" si="3">F12-C12</f>
        <v>74157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x14ac:dyDescent="0.2">
      <c r="A13" s="85" t="s">
        <v>19</v>
      </c>
      <c r="B13" s="69">
        <v>3969550</v>
      </c>
      <c r="C13" s="69">
        <v>3403000</v>
      </c>
      <c r="D13" s="64">
        <v>2042251</v>
      </c>
      <c r="E13" s="28">
        <f t="shared" si="0"/>
        <v>0.51447922308574023</v>
      </c>
      <c r="F13" s="64">
        <v>2303741</v>
      </c>
      <c r="G13" s="28">
        <f t="shared" si="1"/>
        <v>0.67697355274757565</v>
      </c>
      <c r="H13" s="21">
        <f t="shared" si="2"/>
        <v>261490</v>
      </c>
      <c r="I13" s="58">
        <f t="shared" si="3"/>
        <v>-1099259</v>
      </c>
    </row>
    <row r="14" spans="1:30" x14ac:dyDescent="0.2">
      <c r="A14" s="85" t="s">
        <v>47</v>
      </c>
      <c r="B14" s="69">
        <v>28000</v>
      </c>
      <c r="C14" s="69">
        <v>28000</v>
      </c>
      <c r="D14" s="20">
        <v>9573</v>
      </c>
      <c r="E14" s="28">
        <f t="shared" si="0"/>
        <v>0.34189285714285716</v>
      </c>
      <c r="F14" s="20">
        <v>12828</v>
      </c>
      <c r="G14" s="28">
        <f t="shared" si="1"/>
        <v>0.45814285714285713</v>
      </c>
      <c r="H14" s="21">
        <f t="shared" si="2"/>
        <v>3255</v>
      </c>
      <c r="I14" s="58">
        <f t="shared" si="3"/>
        <v>-15172</v>
      </c>
    </row>
    <row r="15" spans="1:30" x14ac:dyDescent="0.2">
      <c r="A15" s="85" t="s">
        <v>20</v>
      </c>
      <c r="B15" s="69">
        <v>155000</v>
      </c>
      <c r="C15" s="69">
        <v>155000</v>
      </c>
      <c r="D15" s="20">
        <v>86011</v>
      </c>
      <c r="E15" s="28">
        <f t="shared" si="0"/>
        <v>0.55490967741935482</v>
      </c>
      <c r="F15" s="20">
        <v>72886</v>
      </c>
      <c r="G15" s="28">
        <f t="shared" si="1"/>
        <v>0.47023225806451613</v>
      </c>
      <c r="H15" s="21">
        <f t="shared" si="2"/>
        <v>-13125</v>
      </c>
      <c r="I15" s="58">
        <f t="shared" si="3"/>
        <v>-82114</v>
      </c>
      <c r="L15" s="20"/>
    </row>
    <row r="16" spans="1:30" x14ac:dyDescent="0.2">
      <c r="A16" s="85" t="s">
        <v>49</v>
      </c>
      <c r="B16" s="69">
        <v>19800</v>
      </c>
      <c r="C16" s="69">
        <v>19800</v>
      </c>
      <c r="D16" s="20">
        <v>11779</v>
      </c>
      <c r="E16" s="28">
        <f>D16/B16</f>
        <v>0.59489898989898993</v>
      </c>
      <c r="F16" s="20">
        <v>13406</v>
      </c>
      <c r="G16" s="28">
        <f>F16/C16</f>
        <v>0.67707070707070705</v>
      </c>
      <c r="H16" s="21">
        <f t="shared" si="2"/>
        <v>1627</v>
      </c>
      <c r="I16" s="58">
        <f t="shared" si="3"/>
        <v>-6394</v>
      </c>
    </row>
    <row r="17" spans="1:12" x14ac:dyDescent="0.2">
      <c r="A17" s="85" t="s">
        <v>50</v>
      </c>
      <c r="B17" s="69">
        <v>112750</v>
      </c>
      <c r="C17" s="69">
        <v>112750</v>
      </c>
      <c r="D17" s="20">
        <v>155164</v>
      </c>
      <c r="E17" s="28">
        <f t="shared" si="0"/>
        <v>1.3761773835920177</v>
      </c>
      <c r="F17" s="20">
        <v>53473</v>
      </c>
      <c r="G17" s="28">
        <f t="shared" si="1"/>
        <v>0.47426164079822619</v>
      </c>
      <c r="H17" s="21">
        <f t="shared" si="2"/>
        <v>-101691</v>
      </c>
      <c r="I17" s="58">
        <f t="shared" si="3"/>
        <v>-59277</v>
      </c>
      <c r="L17" s="20"/>
    </row>
    <row r="18" spans="1:12" x14ac:dyDescent="0.2">
      <c r="A18" s="241" t="s">
        <v>171</v>
      </c>
      <c r="B18" s="69">
        <v>-1243447</v>
      </c>
      <c r="C18" s="69">
        <v>-1484888</v>
      </c>
      <c r="D18" s="20">
        <v>-883281</v>
      </c>
      <c r="E18" s="28">
        <f t="shared" si="0"/>
        <v>0.71034873219365202</v>
      </c>
      <c r="F18" s="20">
        <v>-1134862</v>
      </c>
      <c r="G18" s="28">
        <f t="shared" si="1"/>
        <v>0.76427447726697229</v>
      </c>
      <c r="H18" s="21">
        <f t="shared" si="2"/>
        <v>-251581</v>
      </c>
      <c r="I18" s="58">
        <f t="shared" si="3"/>
        <v>350026</v>
      </c>
    </row>
    <row r="19" spans="1:12" x14ac:dyDescent="0.2">
      <c r="A19" s="241" t="s">
        <v>172</v>
      </c>
      <c r="B19" s="69">
        <v>-907300</v>
      </c>
      <c r="C19" s="69">
        <v>-847300</v>
      </c>
      <c r="D19" s="20">
        <v>-839057</v>
      </c>
      <c r="E19" s="28">
        <f t="shared" si="0"/>
        <v>0.92478452551526502</v>
      </c>
      <c r="F19" s="20">
        <v>-790228</v>
      </c>
      <c r="G19" s="28">
        <f t="shared" si="1"/>
        <v>0.93264251150714028</v>
      </c>
      <c r="H19" s="21">
        <f t="shared" si="2"/>
        <v>48829</v>
      </c>
      <c r="I19" s="58">
        <f t="shared" si="3"/>
        <v>57072</v>
      </c>
      <c r="J19" s="20"/>
      <c r="K19" s="238"/>
      <c r="L19" s="238"/>
    </row>
    <row r="20" spans="1:12" x14ac:dyDescent="0.2">
      <c r="A20" s="85" t="s">
        <v>45</v>
      </c>
      <c r="B20" s="69">
        <v>2427628</v>
      </c>
      <c r="C20" s="69">
        <v>2492567</v>
      </c>
      <c r="D20" s="20">
        <v>2293760</v>
      </c>
      <c r="E20" s="28">
        <f t="shared" si="0"/>
        <v>0.94485646070979579</v>
      </c>
      <c r="F20" s="20">
        <v>2370834</v>
      </c>
      <c r="G20" s="28">
        <f t="shared" si="1"/>
        <v>0.95116159365024089</v>
      </c>
      <c r="H20" s="21">
        <f t="shared" si="2"/>
        <v>77074</v>
      </c>
      <c r="I20" s="58">
        <f t="shared" si="3"/>
        <v>-121733</v>
      </c>
      <c r="J20" s="20"/>
    </row>
    <row r="21" spans="1:12" x14ac:dyDescent="0.2">
      <c r="A21" s="85" t="s">
        <v>46</v>
      </c>
      <c r="B21" s="69">
        <v>718600</v>
      </c>
      <c r="C21" s="69">
        <v>758600</v>
      </c>
      <c r="D21" s="20">
        <v>612052</v>
      </c>
      <c r="E21" s="28">
        <f t="shared" si="0"/>
        <v>0.85172836070136382</v>
      </c>
      <c r="F21" s="20">
        <v>685102</v>
      </c>
      <c r="G21" s="28">
        <f t="shared" si="1"/>
        <v>0.90311363037173742</v>
      </c>
      <c r="H21" s="21">
        <f t="shared" si="2"/>
        <v>73050</v>
      </c>
      <c r="I21" s="58">
        <f t="shared" si="3"/>
        <v>-73498</v>
      </c>
      <c r="J21" s="20"/>
      <c r="K21" s="20"/>
    </row>
    <row r="22" spans="1:12" x14ac:dyDescent="0.2">
      <c r="A22" s="85"/>
      <c r="B22" s="69"/>
      <c r="C22" s="69"/>
      <c r="D22" s="20"/>
      <c r="E22" s="37"/>
      <c r="F22" s="20"/>
      <c r="G22" s="27"/>
      <c r="H22" s="21"/>
      <c r="I22" s="58"/>
    </row>
    <row r="23" spans="1:12" x14ac:dyDescent="0.2">
      <c r="A23" s="85" t="s">
        <v>21</v>
      </c>
      <c r="B23" s="69">
        <v>23088145</v>
      </c>
      <c r="C23" s="69">
        <v>26239905</v>
      </c>
      <c r="D23" s="64">
        <v>23359795</v>
      </c>
      <c r="E23" s="28">
        <f>D23/B23</f>
        <v>1.0117657784980127</v>
      </c>
      <c r="F23" s="64">
        <v>25556328</v>
      </c>
      <c r="G23" s="28">
        <f>F23/C23</f>
        <v>0.97394895294018791</v>
      </c>
      <c r="H23" s="21">
        <f>F23-D23</f>
        <v>2196533</v>
      </c>
      <c r="I23" s="58">
        <f>F23-C23</f>
        <v>-683577</v>
      </c>
    </row>
    <row r="24" spans="1:12" x14ac:dyDescent="0.2">
      <c r="A24" s="85" t="s">
        <v>22</v>
      </c>
      <c r="B24" s="69">
        <v>-750000</v>
      </c>
      <c r="C24" s="69">
        <v>-750000</v>
      </c>
      <c r="D24" s="20">
        <v>0</v>
      </c>
      <c r="E24" s="28">
        <v>0</v>
      </c>
      <c r="F24" s="20">
        <v>0</v>
      </c>
      <c r="G24" s="28">
        <f>F24/C24</f>
        <v>0</v>
      </c>
      <c r="H24" s="21">
        <f>F24-D24</f>
        <v>0</v>
      </c>
      <c r="I24" s="58">
        <f>F24-C24</f>
        <v>750000</v>
      </c>
      <c r="K24" s="20"/>
    </row>
    <row r="25" spans="1:12" x14ac:dyDescent="0.2">
      <c r="A25" s="85"/>
      <c r="B25" s="69"/>
      <c r="C25" s="69"/>
      <c r="D25" s="20"/>
      <c r="E25" s="37"/>
      <c r="F25" s="20"/>
      <c r="G25" s="26"/>
      <c r="H25" s="21"/>
      <c r="I25" s="58"/>
      <c r="K25" s="20"/>
    </row>
    <row r="26" spans="1:12" x14ac:dyDescent="0.2">
      <c r="A26" s="85" t="s">
        <v>23</v>
      </c>
      <c r="B26" s="69">
        <v>174000</v>
      </c>
      <c r="C26" s="69">
        <v>130000</v>
      </c>
      <c r="D26" s="20">
        <v>81021</v>
      </c>
      <c r="E26" s="28">
        <f>D26/B26</f>
        <v>0.46563793103448275</v>
      </c>
      <c r="F26" s="20">
        <v>113320</v>
      </c>
      <c r="G26" s="28">
        <f>F26/C26</f>
        <v>0.87169230769230766</v>
      </c>
      <c r="H26" s="21">
        <f>F26-D26</f>
        <v>32299</v>
      </c>
      <c r="I26" s="58">
        <f>F26-C26</f>
        <v>-16680</v>
      </c>
    </row>
    <row r="27" spans="1:12" x14ac:dyDescent="0.2">
      <c r="A27" s="85"/>
      <c r="B27" s="69"/>
      <c r="C27" s="69"/>
      <c r="D27" s="20"/>
      <c r="E27" s="28"/>
      <c r="F27" s="20"/>
      <c r="G27" s="28"/>
      <c r="H27" s="21"/>
      <c r="I27" s="58"/>
    </row>
    <row r="28" spans="1:12" x14ac:dyDescent="0.2">
      <c r="A28" s="85" t="s">
        <v>24</v>
      </c>
      <c r="B28" s="69">
        <v>574049</v>
      </c>
      <c r="C28" s="69">
        <v>177061</v>
      </c>
      <c r="D28" s="20">
        <v>1306905</v>
      </c>
      <c r="E28" s="28">
        <f>D28/B28</f>
        <v>2.276643631467</v>
      </c>
      <c r="F28" s="20">
        <v>2032986</v>
      </c>
      <c r="G28" s="28">
        <f>F28/C28</f>
        <v>11.481839592005015</v>
      </c>
      <c r="H28" s="21">
        <f>F28-D28</f>
        <v>726081</v>
      </c>
      <c r="I28" s="58">
        <f>F28-C28</f>
        <v>1855925</v>
      </c>
      <c r="K28" s="82"/>
    </row>
    <row r="29" spans="1:12" x14ac:dyDescent="0.2">
      <c r="A29" s="85"/>
      <c r="B29" s="99"/>
      <c r="C29" s="99"/>
      <c r="D29" s="20"/>
      <c r="E29" s="28"/>
      <c r="F29" s="20"/>
      <c r="G29" s="28"/>
      <c r="H29" s="21"/>
      <c r="I29" s="58"/>
    </row>
    <row r="30" spans="1:12" x14ac:dyDescent="0.2">
      <c r="A30" s="85" t="s">
        <v>25</v>
      </c>
      <c r="B30" s="69">
        <v>1029634</v>
      </c>
      <c r="C30" s="69">
        <v>1108847</v>
      </c>
      <c r="D30" s="20">
        <f>805067-D35</f>
        <v>771282</v>
      </c>
      <c r="E30" s="28">
        <f>D30/B30</f>
        <v>0.74908365496865881</v>
      </c>
      <c r="F30" s="20">
        <v>742917</v>
      </c>
      <c r="G30" s="28">
        <f t="shared" ref="G30:G36" si="4">F30/C30</f>
        <v>0.6699905397227931</v>
      </c>
      <c r="H30" s="21">
        <f>F30-D30</f>
        <v>-28365</v>
      </c>
      <c r="I30" s="58">
        <f>F30-C30</f>
        <v>-365930</v>
      </c>
    </row>
    <row r="31" spans="1:12" x14ac:dyDescent="0.2">
      <c r="A31" s="85" t="s">
        <v>26</v>
      </c>
      <c r="B31" s="69">
        <v>293769</v>
      </c>
      <c r="C31" s="69">
        <v>560079</v>
      </c>
      <c r="D31" s="240">
        <v>277020</v>
      </c>
      <c r="E31" s="100">
        <f>D31/B31</f>
        <v>0.94298581538555803</v>
      </c>
      <c r="F31" s="105">
        <v>711957</v>
      </c>
      <c r="G31" s="28">
        <f t="shared" si="4"/>
        <v>1.2711724595994494</v>
      </c>
      <c r="H31" s="21">
        <f>F31-D31</f>
        <v>434937</v>
      </c>
      <c r="I31" s="58">
        <f>F31-C31</f>
        <v>151878</v>
      </c>
    </row>
    <row r="32" spans="1:12" x14ac:dyDescent="0.2">
      <c r="A32" s="85"/>
      <c r="B32" s="69"/>
      <c r="C32" s="69"/>
      <c r="D32" s="20"/>
      <c r="E32" s="37"/>
      <c r="F32" s="20"/>
      <c r="G32" s="28"/>
      <c r="H32" s="21"/>
      <c r="I32" s="58"/>
    </row>
    <row r="33" spans="1:12" x14ac:dyDescent="0.2">
      <c r="A33" s="85" t="s">
        <v>27</v>
      </c>
      <c r="B33" s="69"/>
      <c r="C33" s="69"/>
      <c r="D33" s="64"/>
      <c r="E33" s="28"/>
      <c r="F33" s="64"/>
      <c r="G33" s="28"/>
      <c r="H33" s="21"/>
      <c r="I33" s="58"/>
      <c r="J33" s="20"/>
    </row>
    <row r="34" spans="1:12" x14ac:dyDescent="0.2">
      <c r="A34" s="85" t="s">
        <v>44</v>
      </c>
      <c r="B34" s="69">
        <v>300000</v>
      </c>
      <c r="C34" s="69">
        <v>158388</v>
      </c>
      <c r="D34" s="20">
        <v>144253</v>
      </c>
      <c r="E34" s="28">
        <f>D34/B34</f>
        <v>0.48084333333333334</v>
      </c>
      <c r="F34" s="20">
        <v>128688</v>
      </c>
      <c r="G34" s="28">
        <f t="shared" si="4"/>
        <v>0.81248579437836199</v>
      </c>
      <c r="H34" s="21">
        <f>F34-D34</f>
        <v>-15565</v>
      </c>
      <c r="I34" s="58">
        <f>F34-C34</f>
        <v>-29700</v>
      </c>
      <c r="K34" s="20"/>
    </row>
    <row r="35" spans="1:12" x14ac:dyDescent="0.2">
      <c r="A35" s="85" t="s">
        <v>141</v>
      </c>
      <c r="B35" s="69">
        <v>0</v>
      </c>
      <c r="C35" s="104">
        <v>206405</v>
      </c>
      <c r="D35" s="242">
        <v>33785</v>
      </c>
      <c r="E35" s="236">
        <v>0</v>
      </c>
      <c r="F35" s="20">
        <v>131578</v>
      </c>
      <c r="G35" s="236">
        <f t="shared" si="4"/>
        <v>0.63747486737239889</v>
      </c>
      <c r="H35" s="235">
        <f>F35-D35</f>
        <v>97793</v>
      </c>
      <c r="I35" s="237">
        <f>F35-C35</f>
        <v>-74827</v>
      </c>
      <c r="K35" s="20"/>
    </row>
    <row r="36" spans="1:12" x14ac:dyDescent="0.2">
      <c r="A36" s="85" t="s">
        <v>28</v>
      </c>
      <c r="B36" s="69">
        <v>43000</v>
      </c>
      <c r="C36" s="104">
        <v>24600</v>
      </c>
      <c r="D36" s="20">
        <v>14501</v>
      </c>
      <c r="E36" s="28">
        <f>D36/B36</f>
        <v>0.3372325581395349</v>
      </c>
      <c r="F36" s="20">
        <v>30169</v>
      </c>
      <c r="G36" s="28">
        <f t="shared" si="4"/>
        <v>1.2263821138211382</v>
      </c>
      <c r="H36" s="21">
        <f>F36-D36</f>
        <v>15668</v>
      </c>
      <c r="I36" s="58">
        <f>F36-C36</f>
        <v>5569</v>
      </c>
      <c r="K36" s="20"/>
    </row>
    <row r="37" spans="1:12" x14ac:dyDescent="0.2">
      <c r="A37" s="85"/>
      <c r="B37" s="80"/>
      <c r="C37" s="69"/>
      <c r="D37" s="75"/>
      <c r="E37" s="28"/>
      <c r="F37" s="27"/>
      <c r="G37" s="27"/>
      <c r="H37" s="21"/>
      <c r="I37" s="58"/>
      <c r="J37" s="20"/>
      <c r="K37" s="103"/>
    </row>
    <row r="38" spans="1:12" x14ac:dyDescent="0.2">
      <c r="A38" s="88" t="s">
        <v>29</v>
      </c>
      <c r="B38" s="79">
        <f>SUM(B9:B37)</f>
        <v>58007291</v>
      </c>
      <c r="C38" s="69">
        <f>SUM(C8:C37)</f>
        <v>59234976</v>
      </c>
      <c r="D38" s="75">
        <f>SUM(D9:D36)</f>
        <v>52759110</v>
      </c>
      <c r="E38" s="28">
        <f>D38/B38</f>
        <v>0.9095254939590266</v>
      </c>
      <c r="F38" s="27">
        <f>SUM(F9:F36)</f>
        <v>55324383</v>
      </c>
      <c r="G38" s="28">
        <f>F38/C38</f>
        <v>0.9339816901419864</v>
      </c>
      <c r="H38" s="21">
        <f>SUM(H9:H36)</f>
        <v>2565273</v>
      </c>
      <c r="I38" s="58">
        <f>F38-C38</f>
        <v>-3910593</v>
      </c>
      <c r="J38" s="107"/>
      <c r="K38" s="106"/>
      <c r="L38" s="20"/>
    </row>
    <row r="39" spans="1:12" x14ac:dyDescent="0.2">
      <c r="A39" s="89"/>
      <c r="B39" s="81"/>
      <c r="C39" s="70"/>
      <c r="D39" s="76"/>
      <c r="E39" s="39"/>
      <c r="F39" s="38"/>
      <c r="G39" s="40"/>
      <c r="H39" s="22"/>
      <c r="I39" s="22"/>
    </row>
    <row r="40" spans="1:12" x14ac:dyDescent="0.2">
      <c r="A40" s="90" t="s">
        <v>30</v>
      </c>
      <c r="B40" s="79"/>
      <c r="C40" s="69"/>
      <c r="D40" s="75"/>
      <c r="E40" s="37"/>
      <c r="F40" s="27"/>
      <c r="G40" s="26"/>
      <c r="H40" s="21"/>
      <c r="I40" s="58"/>
    </row>
    <row r="41" spans="1:12" x14ac:dyDescent="0.2">
      <c r="A41" s="85" t="s">
        <v>51</v>
      </c>
      <c r="B41" s="79">
        <v>41604359</v>
      </c>
      <c r="C41" s="104">
        <v>42619061</v>
      </c>
      <c r="D41" s="20">
        <v>27398859</v>
      </c>
      <c r="E41" s="28">
        <f t="shared" ref="E41:E48" si="5">D41/B41</f>
        <v>0.65855741221731112</v>
      </c>
      <c r="F41" s="20">
        <v>27386523</v>
      </c>
      <c r="G41" s="28">
        <f t="shared" ref="G41:G48" si="6">F41/C41</f>
        <v>0.64258860606994606</v>
      </c>
      <c r="H41" s="21">
        <f t="shared" ref="H41:H49" si="7">F41-D41</f>
        <v>-12336</v>
      </c>
      <c r="I41" s="58">
        <f t="shared" ref="I41:I49" si="8">F41-C41</f>
        <v>-15232538</v>
      </c>
    </row>
    <row r="42" spans="1:12" x14ac:dyDescent="0.2">
      <c r="A42" s="85" t="s">
        <v>37</v>
      </c>
      <c r="B42" s="79">
        <v>3625911</v>
      </c>
      <c r="C42" s="104">
        <v>3406200</v>
      </c>
      <c r="D42" s="20">
        <v>2282078</v>
      </c>
      <c r="E42" s="28">
        <f t="shared" si="5"/>
        <v>0.6293805887678986</v>
      </c>
      <c r="F42" s="20">
        <v>2243776</v>
      </c>
      <c r="G42" s="28">
        <f t="shared" si="6"/>
        <v>0.65873289883154251</v>
      </c>
      <c r="H42" s="21">
        <f t="shared" si="7"/>
        <v>-38302</v>
      </c>
      <c r="I42" s="58">
        <f t="shared" si="8"/>
        <v>-1162424</v>
      </c>
    </row>
    <row r="43" spans="1:12" x14ac:dyDescent="0.2">
      <c r="A43" s="85" t="s">
        <v>31</v>
      </c>
      <c r="B43" s="79">
        <v>2637454</v>
      </c>
      <c r="C43" s="104">
        <v>3122252</v>
      </c>
      <c r="D43" s="20">
        <v>1756985</v>
      </c>
      <c r="E43" s="28">
        <f t="shared" si="5"/>
        <v>0.66616706869579523</v>
      </c>
      <c r="F43" s="20">
        <v>2094731</v>
      </c>
      <c r="G43" s="28">
        <f t="shared" si="6"/>
        <v>0.67090388604122919</v>
      </c>
      <c r="H43" s="21">
        <f t="shared" si="7"/>
        <v>337746</v>
      </c>
      <c r="I43" s="58">
        <f t="shared" si="8"/>
        <v>-1027521</v>
      </c>
    </row>
    <row r="44" spans="1:12" x14ac:dyDescent="0.2">
      <c r="A44" s="85" t="s">
        <v>32</v>
      </c>
      <c r="B44" s="79">
        <v>2450526</v>
      </c>
      <c r="C44" s="104">
        <v>2417339</v>
      </c>
      <c r="D44" s="20">
        <v>1679249</v>
      </c>
      <c r="E44" s="28">
        <f t="shared" si="5"/>
        <v>0.68526063383942881</v>
      </c>
      <c r="F44" s="20">
        <v>1694225</v>
      </c>
      <c r="G44" s="28">
        <f t="shared" si="6"/>
        <v>0.70086363559269094</v>
      </c>
      <c r="H44" s="21">
        <f t="shared" si="7"/>
        <v>14976</v>
      </c>
      <c r="I44" s="58">
        <f t="shared" si="8"/>
        <v>-723114</v>
      </c>
    </row>
    <row r="45" spans="1:12" x14ac:dyDescent="0.2">
      <c r="A45" s="85" t="s">
        <v>33</v>
      </c>
      <c r="B45" s="79">
        <v>1761679</v>
      </c>
      <c r="C45" s="104">
        <v>1519000</v>
      </c>
      <c r="D45" s="20">
        <v>75482</v>
      </c>
      <c r="E45" s="28">
        <f t="shared" si="5"/>
        <v>4.2846625293257168E-2</v>
      </c>
      <c r="F45" s="20">
        <v>62720</v>
      </c>
      <c r="G45" s="28">
        <f t="shared" si="6"/>
        <v>4.1290322580645161E-2</v>
      </c>
      <c r="H45" s="21">
        <f t="shared" si="7"/>
        <v>-12762</v>
      </c>
      <c r="I45" s="58">
        <f t="shared" si="8"/>
        <v>-1456280</v>
      </c>
    </row>
    <row r="46" spans="1:12" x14ac:dyDescent="0.2">
      <c r="A46" s="85" t="s">
        <v>52</v>
      </c>
      <c r="B46" s="79">
        <v>1655650</v>
      </c>
      <c r="C46" s="104">
        <v>1996278</v>
      </c>
      <c r="D46" s="20">
        <v>823732</v>
      </c>
      <c r="E46" s="28">
        <f t="shared" si="5"/>
        <v>0.49752785914897474</v>
      </c>
      <c r="F46" s="20">
        <v>854440</v>
      </c>
      <c r="G46" s="28">
        <f t="shared" si="6"/>
        <v>0.42801653877866708</v>
      </c>
      <c r="H46" s="21">
        <f t="shared" si="7"/>
        <v>30708</v>
      </c>
      <c r="I46" s="58">
        <f t="shared" si="8"/>
        <v>-1141838</v>
      </c>
    </row>
    <row r="47" spans="1:12" x14ac:dyDescent="0.2">
      <c r="A47" s="85" t="s">
        <v>38</v>
      </c>
      <c r="B47" s="79">
        <v>333000</v>
      </c>
      <c r="C47" s="104">
        <v>490932</v>
      </c>
      <c r="D47" s="20">
        <v>222645</v>
      </c>
      <c r="E47" s="28">
        <f t="shared" si="5"/>
        <v>0.6686036036036036</v>
      </c>
      <c r="F47" s="20">
        <v>272563</v>
      </c>
      <c r="G47" s="28">
        <f t="shared" si="6"/>
        <v>0.55519501682514072</v>
      </c>
      <c r="H47" s="21">
        <f t="shared" si="7"/>
        <v>49918</v>
      </c>
      <c r="I47" s="58">
        <f t="shared" si="8"/>
        <v>-218369</v>
      </c>
    </row>
    <row r="48" spans="1:12" x14ac:dyDescent="0.2">
      <c r="A48" s="85" t="s">
        <v>85</v>
      </c>
      <c r="B48" s="79">
        <v>3924712</v>
      </c>
      <c r="C48" s="104">
        <v>3649914</v>
      </c>
      <c r="D48" s="20">
        <v>3462661</v>
      </c>
      <c r="E48" s="28">
        <f t="shared" si="5"/>
        <v>0.88227136156742203</v>
      </c>
      <c r="F48" s="20">
        <v>3053341</v>
      </c>
      <c r="G48" s="28">
        <f t="shared" si="6"/>
        <v>0.83655149135020712</v>
      </c>
      <c r="H48" s="21">
        <f t="shared" si="7"/>
        <v>-409320</v>
      </c>
      <c r="I48" s="58">
        <f t="shared" si="8"/>
        <v>-596573</v>
      </c>
    </row>
    <row r="49" spans="1:11" x14ac:dyDescent="0.2">
      <c r="A49" s="85" t="s">
        <v>34</v>
      </c>
      <c r="B49" s="79">
        <v>14000</v>
      </c>
      <c r="C49" s="104">
        <v>14000</v>
      </c>
      <c r="D49" s="64">
        <v>5541</v>
      </c>
      <c r="E49" s="28">
        <f>D49/B49</f>
        <v>0.3957857142857143</v>
      </c>
      <c r="F49" s="64">
        <v>2238</v>
      </c>
      <c r="G49" s="28">
        <f>F49/C49</f>
        <v>0.15985714285714286</v>
      </c>
      <c r="H49" s="21">
        <f t="shared" si="7"/>
        <v>-3303</v>
      </c>
      <c r="I49" s="58">
        <f t="shared" si="8"/>
        <v>-11762</v>
      </c>
    </row>
    <row r="50" spans="1:11" x14ac:dyDescent="0.2">
      <c r="A50" s="85"/>
      <c r="B50" s="79"/>
      <c r="C50" s="104"/>
      <c r="D50" s="64"/>
      <c r="E50" s="28"/>
      <c r="F50" s="64"/>
      <c r="G50" s="28"/>
      <c r="H50" s="21"/>
      <c r="I50" s="58"/>
    </row>
    <row r="51" spans="1:11" x14ac:dyDescent="0.2">
      <c r="A51" s="85"/>
      <c r="B51" s="92"/>
      <c r="C51" s="69"/>
      <c r="D51" s="75"/>
      <c r="E51" s="37"/>
      <c r="F51" s="27"/>
      <c r="G51" s="26"/>
      <c r="H51" s="21"/>
      <c r="I51" s="58"/>
    </row>
    <row r="52" spans="1:11" x14ac:dyDescent="0.2">
      <c r="A52" s="88" t="s">
        <v>48</v>
      </c>
      <c r="B52" s="69">
        <f>SUM(B41:B49)</f>
        <v>58007291</v>
      </c>
      <c r="C52" s="69">
        <f>SUM(C41:C49)</f>
        <v>59234976</v>
      </c>
      <c r="D52" s="75">
        <f>SUM(D41:D49)</f>
        <v>37707232</v>
      </c>
      <c r="E52" s="28">
        <f>D52/B52</f>
        <v>0.6500429747701888</v>
      </c>
      <c r="F52" s="27">
        <f>SUM(F41:F49)</f>
        <v>37664557</v>
      </c>
      <c r="G52" s="28">
        <f>F52/C52</f>
        <v>0.63584995797077726</v>
      </c>
      <c r="H52" s="21">
        <f>SUM(H41:H49)</f>
        <v>-42675</v>
      </c>
      <c r="I52" s="58">
        <f>F52-C52</f>
        <v>-21570419</v>
      </c>
      <c r="J52" s="110"/>
      <c r="K52" s="20"/>
    </row>
    <row r="53" spans="1:11" x14ac:dyDescent="0.2">
      <c r="A53" s="85"/>
      <c r="B53" s="69"/>
      <c r="C53" s="69"/>
      <c r="D53" s="75"/>
      <c r="E53" s="37"/>
      <c r="F53" s="27"/>
      <c r="G53" s="26"/>
      <c r="H53" s="21"/>
      <c r="I53" s="58"/>
    </row>
    <row r="54" spans="1:11" ht="13.5" thickBot="1" x14ac:dyDescent="0.25">
      <c r="A54" s="85" t="s">
        <v>43</v>
      </c>
      <c r="B54" s="71">
        <f>B38-B52</f>
        <v>0</v>
      </c>
      <c r="C54" s="71">
        <f>C38-C52</f>
        <v>0</v>
      </c>
      <c r="D54" s="77">
        <f>D38-D52</f>
        <v>15051878</v>
      </c>
      <c r="E54" s="28"/>
      <c r="F54" s="54">
        <f>F38-F52</f>
        <v>17659826</v>
      </c>
      <c r="G54" s="26"/>
      <c r="H54" s="55">
        <f>H38-H52</f>
        <v>2607948</v>
      </c>
      <c r="I54" s="59">
        <f>F54-C54</f>
        <v>17659826</v>
      </c>
      <c r="J54" s="18"/>
      <c r="K54" s="18"/>
    </row>
    <row r="55" spans="1:11" ht="13.5" thickTop="1" x14ac:dyDescent="0.2">
      <c r="A55" s="91"/>
      <c r="B55" s="93"/>
      <c r="C55" s="61"/>
      <c r="D55" s="78"/>
      <c r="E55" s="24"/>
      <c r="F55" s="24"/>
      <c r="G55" s="24"/>
      <c r="H55" s="25"/>
      <c r="I55" s="50"/>
    </row>
    <row r="56" spans="1:11" x14ac:dyDescent="0.2">
      <c r="A56" s="14"/>
      <c r="B56" s="26"/>
      <c r="C56" s="26"/>
      <c r="D56" s="48"/>
      <c r="E56" s="26"/>
      <c r="F56" s="48"/>
      <c r="G56" s="26"/>
      <c r="H56" s="48"/>
    </row>
    <row r="57" spans="1:11" x14ac:dyDescent="0.2">
      <c r="A57" s="26"/>
      <c r="D57" s="53"/>
      <c r="F57" s="20"/>
    </row>
    <row r="58" spans="1:11" x14ac:dyDescent="0.2">
      <c r="A58" s="26"/>
      <c r="D58" s="18"/>
    </row>
    <row r="59" spans="1:11" x14ac:dyDescent="0.2">
      <c r="D59" s="18"/>
    </row>
    <row r="60" spans="1:11" x14ac:dyDescent="0.2">
      <c r="D60" s="18"/>
    </row>
    <row r="64" spans="1:11" x14ac:dyDescent="0.2">
      <c r="F64" s="20"/>
    </row>
  </sheetData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zoomScaleNormal="100" workbookViewId="0">
      <selection activeCell="F28" sqref="F28"/>
    </sheetView>
  </sheetViews>
  <sheetFormatPr defaultRowHeight="12.75" x14ac:dyDescent="0.2"/>
  <cols>
    <col min="1" max="1" width="31.85546875" bestFit="1" customWidth="1"/>
    <col min="2" max="8" width="17.5703125" customWidth="1"/>
    <col min="9" max="9" width="17.5703125" style="238" customWidth="1"/>
    <col min="10" max="13" width="17.5703125" customWidth="1"/>
    <col min="14" max="14" width="17.5703125" style="238" customWidth="1"/>
    <col min="15" max="15" width="17.5703125" customWidth="1"/>
  </cols>
  <sheetData>
    <row r="1" spans="1:15" ht="18" x14ac:dyDescent="0.25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18" x14ac:dyDescent="0.25">
      <c r="A2" s="246" t="s">
        <v>63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4" spans="1:15" ht="23.25" x14ac:dyDescent="0.35">
      <c r="A4" s="120"/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23.25" x14ac:dyDescent="0.35">
      <c r="A5" s="123"/>
      <c r="B5" s="124">
        <v>44316</v>
      </c>
      <c r="C5" s="125"/>
      <c r="D5" s="125"/>
      <c r="E5" s="126"/>
      <c r="F5" s="129">
        <v>44651</v>
      </c>
      <c r="G5" s="127"/>
      <c r="H5" s="127"/>
      <c r="I5" s="127"/>
      <c r="J5" s="128"/>
      <c r="K5" s="129">
        <v>44681</v>
      </c>
      <c r="L5" s="127"/>
      <c r="M5" s="127"/>
      <c r="N5" s="127"/>
      <c r="O5" s="128"/>
    </row>
    <row r="6" spans="1:15" ht="23.25" x14ac:dyDescent="0.35">
      <c r="A6" s="130"/>
      <c r="B6" s="131" t="s">
        <v>64</v>
      </c>
      <c r="C6" s="132" t="s">
        <v>65</v>
      </c>
      <c r="D6" s="132" t="s">
        <v>67</v>
      </c>
      <c r="E6" s="133" t="s">
        <v>35</v>
      </c>
      <c r="F6" s="131" t="s">
        <v>64</v>
      </c>
      <c r="G6" s="132" t="s">
        <v>65</v>
      </c>
      <c r="H6" s="132" t="s">
        <v>67</v>
      </c>
      <c r="I6" s="132" t="s">
        <v>173</v>
      </c>
      <c r="J6" s="133" t="s">
        <v>35</v>
      </c>
      <c r="K6" s="131" t="s">
        <v>64</v>
      </c>
      <c r="L6" s="132" t="s">
        <v>65</v>
      </c>
      <c r="M6" s="132" t="s">
        <v>67</v>
      </c>
      <c r="N6" s="132" t="s">
        <v>173</v>
      </c>
      <c r="O6" s="133" t="s">
        <v>35</v>
      </c>
    </row>
    <row r="7" spans="1:15" ht="23.25" x14ac:dyDescent="0.35">
      <c r="A7" s="134"/>
      <c r="B7" s="135" t="s">
        <v>66</v>
      </c>
      <c r="C7" s="136" t="s">
        <v>66</v>
      </c>
      <c r="D7" s="136" t="s">
        <v>91</v>
      </c>
      <c r="E7" s="137"/>
      <c r="F7" s="135" t="s">
        <v>66</v>
      </c>
      <c r="G7" s="136" t="s">
        <v>66</v>
      </c>
      <c r="H7" s="136" t="s">
        <v>91</v>
      </c>
      <c r="I7" s="136" t="s">
        <v>33</v>
      </c>
      <c r="J7" s="137"/>
      <c r="K7" s="135" t="s">
        <v>66</v>
      </c>
      <c r="L7" s="136" t="s">
        <v>66</v>
      </c>
      <c r="M7" s="136" t="s">
        <v>91</v>
      </c>
      <c r="N7" s="136" t="s">
        <v>33</v>
      </c>
      <c r="O7" s="137"/>
    </row>
    <row r="8" spans="1:15" ht="15" x14ac:dyDescent="0.25">
      <c r="A8" s="138" t="s">
        <v>68</v>
      </c>
      <c r="B8" s="139"/>
      <c r="C8" s="140"/>
      <c r="D8" s="140"/>
      <c r="E8" s="141"/>
      <c r="F8" s="139"/>
      <c r="G8" s="142"/>
      <c r="H8" s="142"/>
      <c r="I8" s="142"/>
      <c r="J8" s="143"/>
      <c r="K8" s="139"/>
      <c r="L8" s="142"/>
      <c r="M8" s="142"/>
      <c r="N8" s="142"/>
      <c r="O8" s="143"/>
    </row>
    <row r="9" spans="1:15" x14ac:dyDescent="0.2">
      <c r="A9" s="205" t="s">
        <v>84</v>
      </c>
      <c r="B9" s="146">
        <v>-1074775</v>
      </c>
      <c r="C9" s="147">
        <v>1617698</v>
      </c>
      <c r="D9" s="147">
        <f>240257-645340</f>
        <v>-405083</v>
      </c>
      <c r="E9" s="161">
        <f t="shared" ref="E9:E14" si="0">SUM(B9:D9)</f>
        <v>137840</v>
      </c>
      <c r="F9" s="204">
        <v>-5700083</v>
      </c>
      <c r="G9" s="147">
        <v>2064396</v>
      </c>
      <c r="H9" s="147"/>
      <c r="I9" s="147">
        <v>3163687</v>
      </c>
      <c r="J9" s="162">
        <f>SUM(F9:I9)</f>
        <v>-472000</v>
      </c>
      <c r="K9" s="204">
        <f>-4228547-1</f>
        <v>-4228548</v>
      </c>
      <c r="L9" s="147">
        <f>883055+1</f>
        <v>883056</v>
      </c>
      <c r="M9" s="147"/>
      <c r="N9" s="147">
        <v>3163687</v>
      </c>
      <c r="O9" s="162">
        <f>SUM(K9:N9)</f>
        <v>-181805</v>
      </c>
    </row>
    <row r="10" spans="1:15" x14ac:dyDescent="0.2">
      <c r="A10" s="139" t="s">
        <v>69</v>
      </c>
      <c r="B10" s="148">
        <v>12118</v>
      </c>
      <c r="C10" s="150"/>
      <c r="D10" s="150"/>
      <c r="E10" s="163">
        <f t="shared" si="0"/>
        <v>12118</v>
      </c>
      <c r="F10" s="148">
        <v>11576</v>
      </c>
      <c r="G10" s="149"/>
      <c r="H10" s="149"/>
      <c r="I10" s="149"/>
      <c r="J10" s="164">
        <f t="shared" ref="J10:J14" si="1">SUM(F10:I10)</f>
        <v>11576</v>
      </c>
      <c r="K10" s="148">
        <v>11854</v>
      </c>
      <c r="L10" s="149"/>
      <c r="M10" s="149"/>
      <c r="N10" s="149"/>
      <c r="O10" s="164">
        <f t="shared" ref="O10:O14" si="2">SUM(K10:N10)</f>
        <v>11854</v>
      </c>
    </row>
    <row r="11" spans="1:15" x14ac:dyDescent="0.2">
      <c r="A11" s="139" t="s">
        <v>70</v>
      </c>
      <c r="B11" s="148">
        <v>159835</v>
      </c>
      <c r="C11" s="150">
        <v>-95972</v>
      </c>
      <c r="D11" s="150"/>
      <c r="E11" s="163">
        <f t="shared" si="0"/>
        <v>63863</v>
      </c>
      <c r="F11" s="148">
        <v>839330</v>
      </c>
      <c r="G11" s="150">
        <v>-824025</v>
      </c>
      <c r="H11" s="150"/>
      <c r="I11" s="150"/>
      <c r="J11" s="164">
        <f t="shared" si="1"/>
        <v>15305</v>
      </c>
      <c r="K11" s="148">
        <v>1029682</v>
      </c>
      <c r="L11" s="150">
        <v>-1028308</v>
      </c>
      <c r="M11" s="150"/>
      <c r="N11" s="150"/>
      <c r="O11" s="164">
        <f t="shared" si="2"/>
        <v>1374</v>
      </c>
    </row>
    <row r="12" spans="1:15" x14ac:dyDescent="0.2">
      <c r="A12" s="139" t="s">
        <v>71</v>
      </c>
      <c r="B12" s="148">
        <v>0</v>
      </c>
      <c r="C12" s="150">
        <v>97194</v>
      </c>
      <c r="D12" s="150"/>
      <c r="E12" s="163">
        <f t="shared" si="0"/>
        <v>97194</v>
      </c>
      <c r="F12" s="148">
        <v>27</v>
      </c>
      <c r="G12" s="150">
        <v>9825</v>
      </c>
      <c r="H12" s="150"/>
      <c r="I12" s="150"/>
      <c r="J12" s="164">
        <f t="shared" si="1"/>
        <v>9852</v>
      </c>
      <c r="K12" s="148">
        <v>20</v>
      </c>
      <c r="L12" s="150">
        <v>28518</v>
      </c>
      <c r="M12" s="150"/>
      <c r="N12" s="150"/>
      <c r="O12" s="164">
        <f t="shared" si="2"/>
        <v>28538</v>
      </c>
    </row>
    <row r="13" spans="1:15" x14ac:dyDescent="0.2">
      <c r="A13" s="205" t="s">
        <v>151</v>
      </c>
      <c r="B13" s="148">
        <v>345932</v>
      </c>
      <c r="C13" s="150">
        <v>4605</v>
      </c>
      <c r="D13" s="150"/>
      <c r="E13" s="163">
        <f t="shared" si="0"/>
        <v>350537</v>
      </c>
      <c r="F13" s="148">
        <v>70947</v>
      </c>
      <c r="G13" s="150">
        <v>12702</v>
      </c>
      <c r="H13" s="150"/>
      <c r="I13" s="150"/>
      <c r="J13" s="164">
        <f t="shared" si="1"/>
        <v>83649</v>
      </c>
      <c r="K13" s="148">
        <v>-16828</v>
      </c>
      <c r="L13" s="150">
        <v>12702</v>
      </c>
      <c r="M13" s="150"/>
      <c r="N13" s="150"/>
      <c r="O13" s="164">
        <f t="shared" si="2"/>
        <v>-4126</v>
      </c>
    </row>
    <row r="14" spans="1:15" x14ac:dyDescent="0.2">
      <c r="A14" s="139" t="s">
        <v>79</v>
      </c>
      <c r="B14" s="148">
        <v>6902</v>
      </c>
      <c r="C14" s="150"/>
      <c r="D14" s="150"/>
      <c r="E14" s="163">
        <f t="shared" si="0"/>
        <v>6902</v>
      </c>
      <c r="F14" s="148">
        <v>23004</v>
      </c>
      <c r="G14" s="150"/>
      <c r="H14" s="150"/>
      <c r="I14" s="150"/>
      <c r="J14" s="164">
        <f t="shared" si="1"/>
        <v>23004</v>
      </c>
      <c r="K14" s="148">
        <v>15677</v>
      </c>
      <c r="L14" s="150"/>
      <c r="M14" s="150"/>
      <c r="N14" s="150"/>
      <c r="O14" s="164">
        <f t="shared" si="2"/>
        <v>15677</v>
      </c>
    </row>
    <row r="15" spans="1:15" ht="15" x14ac:dyDescent="0.25">
      <c r="A15" s="165" t="s">
        <v>72</v>
      </c>
      <c r="B15" s="166">
        <f t="shared" ref="B15:O15" si="3">SUM(B8:B14)</f>
        <v>-549988</v>
      </c>
      <c r="C15" s="166">
        <f t="shared" si="3"/>
        <v>1623525</v>
      </c>
      <c r="D15" s="166">
        <f t="shared" si="3"/>
        <v>-405083</v>
      </c>
      <c r="E15" s="168">
        <f t="shared" si="3"/>
        <v>668454</v>
      </c>
      <c r="F15" s="166">
        <f t="shared" si="3"/>
        <v>-4755199</v>
      </c>
      <c r="G15" s="167">
        <f t="shared" si="3"/>
        <v>1262898</v>
      </c>
      <c r="H15" s="167">
        <f t="shared" si="3"/>
        <v>0</v>
      </c>
      <c r="I15" s="167">
        <f t="shared" si="3"/>
        <v>3163687</v>
      </c>
      <c r="J15" s="169">
        <f t="shared" si="3"/>
        <v>-328614</v>
      </c>
      <c r="K15" s="166">
        <f t="shared" si="3"/>
        <v>-3188143</v>
      </c>
      <c r="L15" s="167">
        <f t="shared" si="3"/>
        <v>-104032</v>
      </c>
      <c r="M15" s="167">
        <f t="shared" si="3"/>
        <v>0</v>
      </c>
      <c r="N15" s="167">
        <f t="shared" si="3"/>
        <v>3163687</v>
      </c>
      <c r="O15" s="169">
        <f t="shared" si="3"/>
        <v>-128488</v>
      </c>
    </row>
    <row r="16" spans="1:15" ht="15" x14ac:dyDescent="0.25">
      <c r="A16" s="165" t="s">
        <v>73</v>
      </c>
      <c r="B16" s="170">
        <v>3068</v>
      </c>
      <c r="C16" s="171"/>
      <c r="D16" s="171"/>
      <c r="E16" s="172">
        <f>B16</f>
        <v>3068</v>
      </c>
      <c r="F16" s="170">
        <v>3298</v>
      </c>
      <c r="G16" s="171"/>
      <c r="H16" s="171"/>
      <c r="I16" s="171"/>
      <c r="J16" s="172">
        <f>F16</f>
        <v>3298</v>
      </c>
      <c r="K16" s="170">
        <v>3098</v>
      </c>
      <c r="L16" s="171"/>
      <c r="M16" s="171"/>
      <c r="N16" s="171"/>
      <c r="O16" s="172">
        <f>K16</f>
        <v>3098</v>
      </c>
    </row>
    <row r="17" spans="1:15" ht="15" x14ac:dyDescent="0.25">
      <c r="A17" s="138" t="s">
        <v>74</v>
      </c>
      <c r="B17" s="148"/>
      <c r="C17" s="149"/>
      <c r="D17" s="149"/>
      <c r="E17" s="173"/>
      <c r="F17" s="148"/>
      <c r="G17" s="149"/>
      <c r="H17" s="149"/>
      <c r="I17" s="149"/>
      <c r="J17" s="173"/>
      <c r="K17" s="148"/>
      <c r="L17" s="149"/>
      <c r="M17" s="149"/>
      <c r="N17" s="149"/>
      <c r="O17" s="173"/>
    </row>
    <row r="18" spans="1:15" x14ac:dyDescent="0.2">
      <c r="A18" s="139" t="s">
        <v>80</v>
      </c>
      <c r="B18" s="148">
        <v>17379871</v>
      </c>
      <c r="C18" s="149"/>
      <c r="D18" s="149">
        <f>152723+4633929</f>
        <v>4786652</v>
      </c>
      <c r="E18" s="173">
        <f>SUM(B18:D18)</f>
        <v>22166523</v>
      </c>
      <c r="F18" s="148">
        <v>27410924</v>
      </c>
      <c r="G18" s="149"/>
      <c r="H18" s="149">
        <v>4598720</v>
      </c>
      <c r="I18" s="149"/>
      <c r="J18" s="173">
        <f>SUM(F18:I18)</f>
        <v>32009644</v>
      </c>
      <c r="K18" s="148">
        <v>24421477</v>
      </c>
      <c r="L18" s="149"/>
      <c r="M18" s="149">
        <v>4687083</v>
      </c>
      <c r="N18" s="149"/>
      <c r="O18" s="173">
        <f>SUM(K18:N18)</f>
        <v>29108560</v>
      </c>
    </row>
    <row r="19" spans="1:15" x14ac:dyDescent="0.2">
      <c r="A19" s="139" t="s">
        <v>81</v>
      </c>
      <c r="B19" s="148">
        <v>8506677</v>
      </c>
      <c r="C19" s="149"/>
      <c r="D19" s="149"/>
      <c r="E19" s="173">
        <f>SUM(B19:D19)</f>
        <v>8506677</v>
      </c>
      <c r="F19" s="148">
        <v>8587843</v>
      </c>
      <c r="G19" s="149"/>
      <c r="H19" s="149"/>
      <c r="I19" s="149"/>
      <c r="J19" s="173">
        <f t="shared" ref="J19:J22" si="4">SUM(F19:I19)</f>
        <v>8587843</v>
      </c>
      <c r="K19" s="148">
        <v>8594325</v>
      </c>
      <c r="L19" s="149"/>
      <c r="M19" s="149"/>
      <c r="N19" s="149"/>
      <c r="O19" s="173">
        <f t="shared" ref="O19:O22" si="5">SUM(K19:N19)</f>
        <v>8594325</v>
      </c>
    </row>
    <row r="20" spans="1:15" x14ac:dyDescent="0.2">
      <c r="A20" s="139" t="s">
        <v>75</v>
      </c>
      <c r="B20" s="148">
        <v>228615</v>
      </c>
      <c r="C20" s="150"/>
      <c r="D20" s="150">
        <f>5387+221705</f>
        <v>227092</v>
      </c>
      <c r="E20" s="173">
        <f>SUM(B20:D20)</f>
        <v>455707</v>
      </c>
      <c r="F20" s="148">
        <v>57904</v>
      </c>
      <c r="G20" s="150"/>
      <c r="H20" s="150">
        <v>86337</v>
      </c>
      <c r="I20" s="150"/>
      <c r="J20" s="173">
        <f t="shared" si="4"/>
        <v>144241</v>
      </c>
      <c r="K20" s="148">
        <v>118857</v>
      </c>
      <c r="L20" s="150"/>
      <c r="M20" s="150">
        <v>43852</v>
      </c>
      <c r="N20" s="150"/>
      <c r="O20" s="173">
        <f t="shared" si="5"/>
        <v>162709</v>
      </c>
    </row>
    <row r="21" spans="1:15" x14ac:dyDescent="0.2">
      <c r="A21" s="139" t="s">
        <v>76</v>
      </c>
      <c r="B21" s="148">
        <v>297</v>
      </c>
      <c r="C21" s="150"/>
      <c r="D21" s="150"/>
      <c r="E21" s="173">
        <f>SUM(B21:D21)</f>
        <v>297</v>
      </c>
      <c r="F21" s="148">
        <v>298</v>
      </c>
      <c r="G21" s="150"/>
      <c r="H21" s="150"/>
      <c r="I21" s="150"/>
      <c r="J21" s="173">
        <f t="shared" si="4"/>
        <v>298</v>
      </c>
      <c r="K21" s="148">
        <v>298</v>
      </c>
      <c r="L21" s="150"/>
      <c r="M21" s="150"/>
      <c r="N21" s="150"/>
      <c r="O21" s="173">
        <f t="shared" si="5"/>
        <v>298</v>
      </c>
    </row>
    <row r="22" spans="1:15" x14ac:dyDescent="0.2">
      <c r="A22" s="239" t="s">
        <v>144</v>
      </c>
      <c r="B22" s="174">
        <v>8846</v>
      </c>
      <c r="C22" s="175"/>
      <c r="D22" s="175"/>
      <c r="E22" s="176">
        <f>SUM(B22:D22)</f>
        <v>8846</v>
      </c>
      <c r="F22" s="174">
        <v>8849</v>
      </c>
      <c r="G22" s="175"/>
      <c r="H22" s="175"/>
      <c r="I22" s="175"/>
      <c r="J22" s="176">
        <f t="shared" si="4"/>
        <v>8849</v>
      </c>
      <c r="K22" s="174">
        <v>8851</v>
      </c>
      <c r="L22" s="175"/>
      <c r="M22" s="175"/>
      <c r="N22" s="175"/>
      <c r="O22" s="176">
        <f t="shared" si="5"/>
        <v>8851</v>
      </c>
    </row>
    <row r="23" spans="1:15" ht="15" x14ac:dyDescent="0.25">
      <c r="A23" s="177" t="s">
        <v>77</v>
      </c>
      <c r="B23" s="178">
        <f t="shared" ref="B23:O23" si="6">SUM(B17:B22)</f>
        <v>26124306</v>
      </c>
      <c r="C23" s="179">
        <f t="shared" si="6"/>
        <v>0</v>
      </c>
      <c r="D23" s="179">
        <f t="shared" si="6"/>
        <v>5013744</v>
      </c>
      <c r="E23" s="180">
        <f t="shared" si="6"/>
        <v>31138050</v>
      </c>
      <c r="F23" s="178">
        <f t="shared" si="6"/>
        <v>36065818</v>
      </c>
      <c r="G23" s="179">
        <f t="shared" si="6"/>
        <v>0</v>
      </c>
      <c r="H23" s="179">
        <f t="shared" si="6"/>
        <v>4685057</v>
      </c>
      <c r="I23" s="179">
        <f t="shared" ref="I23" si="7">SUM(I17:I22)</f>
        <v>0</v>
      </c>
      <c r="J23" s="180">
        <f t="shared" si="6"/>
        <v>40750875</v>
      </c>
      <c r="K23" s="178">
        <f t="shared" si="6"/>
        <v>33143808</v>
      </c>
      <c r="L23" s="179">
        <f t="shared" si="6"/>
        <v>0</v>
      </c>
      <c r="M23" s="179">
        <f t="shared" si="6"/>
        <v>4730935</v>
      </c>
      <c r="N23" s="179">
        <f t="shared" si="6"/>
        <v>0</v>
      </c>
      <c r="O23" s="180">
        <f t="shared" si="6"/>
        <v>37874743</v>
      </c>
    </row>
    <row r="24" spans="1:15" ht="15" customHeight="1" x14ac:dyDescent="0.25">
      <c r="A24" s="144" t="s">
        <v>78</v>
      </c>
      <c r="B24" s="181">
        <f>B23+B16+B15</f>
        <v>25577386</v>
      </c>
      <c r="C24" s="182">
        <f>C15+C16+C23</f>
        <v>1623525</v>
      </c>
      <c r="D24" s="182">
        <f>D23+D15</f>
        <v>4608661</v>
      </c>
      <c r="E24" s="183">
        <f>E23+E16+E15</f>
        <v>31809572</v>
      </c>
      <c r="F24" s="181">
        <f>F23+F16+F15</f>
        <v>31313917</v>
      </c>
      <c r="G24" s="182">
        <f>G23+G15</f>
        <v>1262898</v>
      </c>
      <c r="H24" s="182">
        <f>H23+H15</f>
        <v>4685057</v>
      </c>
      <c r="I24" s="182">
        <f>I23+I15</f>
        <v>3163687</v>
      </c>
      <c r="J24" s="183">
        <f>J23+J16+J15</f>
        <v>40425559</v>
      </c>
      <c r="K24" s="181">
        <f>K15+K16+K23</f>
        <v>29958763</v>
      </c>
      <c r="L24" s="182">
        <f>L23+L15</f>
        <v>-104032</v>
      </c>
      <c r="M24" s="182">
        <f>M23+M15</f>
        <v>4730935</v>
      </c>
      <c r="N24" s="182">
        <f>N23+N15</f>
        <v>3163687</v>
      </c>
      <c r="O24" s="183">
        <f>O23+O16+O15</f>
        <v>37749353</v>
      </c>
    </row>
    <row r="25" spans="1:15" ht="15" x14ac:dyDescent="0.2">
      <c r="E25" s="145"/>
      <c r="F25" s="145"/>
      <c r="G25" s="145"/>
      <c r="H25" s="145"/>
      <c r="I25" s="145"/>
      <c r="J25" s="160"/>
      <c r="K25" s="145"/>
      <c r="L25" s="145"/>
      <c r="M25" s="145"/>
      <c r="N25" s="145"/>
      <c r="O25" s="145"/>
    </row>
  </sheetData>
  <mergeCells count="2">
    <mergeCell ref="A1:O1"/>
    <mergeCell ref="A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82"/>
  <sheetViews>
    <sheetView tabSelected="1" zoomScale="85" zoomScaleNormal="85" workbookViewId="0">
      <selection activeCell="A11" sqref="A11:XFD11"/>
    </sheetView>
  </sheetViews>
  <sheetFormatPr defaultRowHeight="19.5" customHeight="1" x14ac:dyDescent="0.2"/>
  <cols>
    <col min="1" max="1" width="40.140625" bestFit="1" customWidth="1"/>
    <col min="2" max="2" width="85.28515625" bestFit="1" customWidth="1"/>
    <col min="3" max="3" width="20" style="62" customWidth="1"/>
    <col min="4" max="4" width="17.140625" style="35" customWidth="1"/>
  </cols>
  <sheetData>
    <row r="1" spans="1:5" ht="19.5" customHeight="1" x14ac:dyDescent="0.25">
      <c r="A1" s="151" t="s">
        <v>0</v>
      </c>
      <c r="B1" s="195"/>
      <c r="C1" s="152"/>
      <c r="D1" s="153"/>
    </row>
    <row r="2" spans="1:5" ht="19.5" customHeight="1" x14ac:dyDescent="0.25">
      <c r="A2" s="154" t="s">
        <v>299</v>
      </c>
      <c r="B2" s="196"/>
      <c r="C2" s="155"/>
      <c r="D2" s="156"/>
    </row>
    <row r="3" spans="1:5" ht="19.5" customHeight="1" x14ac:dyDescent="0.25">
      <c r="A3" s="157" t="s">
        <v>39</v>
      </c>
      <c r="B3" s="197" t="s">
        <v>83</v>
      </c>
      <c r="C3" s="109" t="s">
        <v>40</v>
      </c>
      <c r="D3" s="158" t="s">
        <v>41</v>
      </c>
    </row>
    <row r="4" spans="1:5" ht="19.5" customHeight="1" x14ac:dyDescent="0.2">
      <c r="A4" s="85"/>
      <c r="B4" s="26"/>
      <c r="C4" s="98"/>
      <c r="D4" s="108"/>
    </row>
    <row r="5" spans="1:5" ht="19.5" customHeight="1" x14ac:dyDescent="0.2">
      <c r="A5" s="73" t="s">
        <v>92</v>
      </c>
      <c r="B5" s="206" t="s">
        <v>134</v>
      </c>
      <c r="C5" s="208">
        <v>115241.98</v>
      </c>
      <c r="D5" s="159">
        <v>44663</v>
      </c>
      <c r="E5" s="60"/>
    </row>
    <row r="6" spans="1:5" ht="19.5" customHeight="1" x14ac:dyDescent="0.2">
      <c r="A6" s="73" t="s">
        <v>153</v>
      </c>
      <c r="B6" s="206" t="s">
        <v>306</v>
      </c>
      <c r="C6" s="209">
        <v>113673.53</v>
      </c>
      <c r="D6" s="119">
        <v>44671</v>
      </c>
      <c r="E6" s="60"/>
    </row>
    <row r="7" spans="1:5" ht="19.5" customHeight="1" x14ac:dyDescent="0.2">
      <c r="A7" s="73" t="s">
        <v>153</v>
      </c>
      <c r="B7" s="206" t="s">
        <v>307</v>
      </c>
      <c r="C7" s="209">
        <v>90641.16</v>
      </c>
      <c r="D7" s="119">
        <v>44663</v>
      </c>
      <c r="E7" s="60"/>
    </row>
    <row r="8" spans="1:5" ht="19.5" customHeight="1" x14ac:dyDescent="0.2">
      <c r="A8" s="73" t="s">
        <v>308</v>
      </c>
      <c r="B8" s="206" t="s">
        <v>309</v>
      </c>
      <c r="C8" s="209">
        <v>88800</v>
      </c>
      <c r="D8" s="119">
        <v>44671</v>
      </c>
      <c r="E8" s="60"/>
    </row>
    <row r="9" spans="1:5" ht="19.5" customHeight="1" x14ac:dyDescent="0.2">
      <c r="A9" s="73" t="s">
        <v>95</v>
      </c>
      <c r="B9" s="206" t="s">
        <v>310</v>
      </c>
      <c r="C9" s="209">
        <v>29535</v>
      </c>
      <c r="D9" s="119">
        <v>44657</v>
      </c>
      <c r="E9" s="60"/>
    </row>
    <row r="10" spans="1:5" ht="19.5" customHeight="1" x14ac:dyDescent="0.2">
      <c r="A10" s="73" t="s">
        <v>602</v>
      </c>
      <c r="B10" s="206" t="s">
        <v>311</v>
      </c>
      <c r="C10" s="209">
        <v>28952.5</v>
      </c>
      <c r="D10" s="119">
        <v>44677</v>
      </c>
      <c r="E10" s="60"/>
    </row>
    <row r="11" spans="1:5" ht="19.5" customHeight="1" x14ac:dyDescent="0.2">
      <c r="A11" s="73" t="s">
        <v>96</v>
      </c>
      <c r="B11" s="206" t="s">
        <v>94</v>
      </c>
      <c r="C11" s="209">
        <v>23288.04</v>
      </c>
      <c r="D11" s="119">
        <v>44656</v>
      </c>
      <c r="E11" s="60"/>
    </row>
    <row r="12" spans="1:5" ht="19.5" customHeight="1" x14ac:dyDescent="0.2">
      <c r="A12" s="73" t="s">
        <v>203</v>
      </c>
      <c r="B12" s="206" t="s">
        <v>102</v>
      </c>
      <c r="C12" s="209">
        <v>17140</v>
      </c>
      <c r="D12" s="119">
        <v>44671</v>
      </c>
      <c r="E12" s="60"/>
    </row>
    <row r="13" spans="1:5" ht="19.5" customHeight="1" x14ac:dyDescent="0.2">
      <c r="A13" s="73" t="s">
        <v>312</v>
      </c>
      <c r="B13" s="206" t="s">
        <v>100</v>
      </c>
      <c r="C13" s="209">
        <v>13000</v>
      </c>
      <c r="D13" s="119">
        <v>44665</v>
      </c>
      <c r="E13" s="60"/>
    </row>
    <row r="14" spans="1:5" ht="19.5" customHeight="1" x14ac:dyDescent="0.2">
      <c r="A14" s="73" t="s">
        <v>313</v>
      </c>
      <c r="B14" s="206" t="s">
        <v>102</v>
      </c>
      <c r="C14" s="209">
        <v>11250</v>
      </c>
      <c r="D14" s="119">
        <v>44671</v>
      </c>
      <c r="E14" s="60"/>
    </row>
    <row r="15" spans="1:5" ht="19.5" customHeight="1" x14ac:dyDescent="0.2">
      <c r="A15" s="73" t="s">
        <v>314</v>
      </c>
      <c r="B15" s="206" t="s">
        <v>315</v>
      </c>
      <c r="C15" s="209">
        <v>10064.41</v>
      </c>
      <c r="D15" s="119">
        <v>44656</v>
      </c>
      <c r="E15" s="60"/>
    </row>
    <row r="16" spans="1:5" ht="19.5" customHeight="1" x14ac:dyDescent="0.2">
      <c r="A16" s="73" t="s">
        <v>316</v>
      </c>
      <c r="B16" s="206" t="s">
        <v>317</v>
      </c>
      <c r="C16" s="209">
        <v>9951.48</v>
      </c>
      <c r="D16" s="119">
        <v>44658</v>
      </c>
      <c r="E16" s="60"/>
    </row>
    <row r="17" spans="1:5" ht="19.5" customHeight="1" x14ac:dyDescent="0.2">
      <c r="A17" s="73" t="s">
        <v>318</v>
      </c>
      <c r="B17" s="206" t="s">
        <v>102</v>
      </c>
      <c r="C17" s="209">
        <v>8500</v>
      </c>
      <c r="D17" s="119">
        <v>44677</v>
      </c>
      <c r="E17" s="60"/>
    </row>
    <row r="18" spans="1:5" ht="19.5" customHeight="1" x14ac:dyDescent="0.2">
      <c r="A18" s="73" t="s">
        <v>152</v>
      </c>
      <c r="B18" s="206" t="s">
        <v>319</v>
      </c>
      <c r="C18" s="209">
        <v>7510.5</v>
      </c>
      <c r="D18" s="119">
        <v>44657</v>
      </c>
      <c r="E18" s="60"/>
    </row>
    <row r="19" spans="1:5" ht="19.5" customHeight="1" x14ac:dyDescent="0.2">
      <c r="A19" s="73" t="s">
        <v>150</v>
      </c>
      <c r="B19" s="206" t="s">
        <v>115</v>
      </c>
      <c r="C19" s="209">
        <v>7087.34</v>
      </c>
      <c r="D19" s="119">
        <v>44656</v>
      </c>
      <c r="E19" s="60"/>
    </row>
    <row r="20" spans="1:5" ht="19.5" customHeight="1" x14ac:dyDescent="0.2">
      <c r="A20" s="73" t="s">
        <v>142</v>
      </c>
      <c r="B20" s="206" t="s">
        <v>121</v>
      </c>
      <c r="C20" s="209">
        <v>6885.17</v>
      </c>
      <c r="D20" s="119">
        <v>44677</v>
      </c>
      <c r="E20" s="60"/>
    </row>
    <row r="21" spans="1:5" ht="19.5" customHeight="1" x14ac:dyDescent="0.2">
      <c r="A21" s="73" t="s">
        <v>320</v>
      </c>
      <c r="B21" s="206" t="s">
        <v>100</v>
      </c>
      <c r="C21" s="209">
        <v>6715</v>
      </c>
      <c r="D21" s="119">
        <v>44677</v>
      </c>
      <c r="E21" s="60"/>
    </row>
    <row r="22" spans="1:5" ht="19.5" customHeight="1" x14ac:dyDescent="0.2">
      <c r="A22" s="73" t="s">
        <v>155</v>
      </c>
      <c r="B22" s="206" t="s">
        <v>306</v>
      </c>
      <c r="C22" s="209">
        <v>6711.36</v>
      </c>
      <c r="D22" s="119">
        <v>44663</v>
      </c>
      <c r="E22" s="60"/>
    </row>
    <row r="23" spans="1:5" ht="19.5" customHeight="1" x14ac:dyDescent="0.2">
      <c r="A23" s="73" t="s">
        <v>321</v>
      </c>
      <c r="B23" s="206" t="s">
        <v>130</v>
      </c>
      <c r="C23" s="209">
        <v>6528.14</v>
      </c>
      <c r="D23" s="119">
        <v>44671</v>
      </c>
      <c r="E23" s="60"/>
    </row>
    <row r="24" spans="1:5" ht="19.5" customHeight="1" x14ac:dyDescent="0.2">
      <c r="A24" s="73" t="s">
        <v>322</v>
      </c>
      <c r="B24" s="206" t="s">
        <v>323</v>
      </c>
      <c r="C24" s="117">
        <v>6495</v>
      </c>
      <c r="D24" s="119">
        <v>44656</v>
      </c>
      <c r="E24" s="60"/>
    </row>
    <row r="25" spans="1:5" ht="19.5" customHeight="1" x14ac:dyDescent="0.2">
      <c r="A25" s="73" t="s">
        <v>320</v>
      </c>
      <c r="B25" s="206" t="s">
        <v>100</v>
      </c>
      <c r="C25" s="117">
        <v>6300</v>
      </c>
      <c r="D25" s="119">
        <v>44663</v>
      </c>
      <c r="E25" s="60"/>
    </row>
    <row r="26" spans="1:5" ht="19.5" customHeight="1" x14ac:dyDescent="0.2">
      <c r="A26" s="73" t="s">
        <v>188</v>
      </c>
      <c r="B26" s="206" t="s">
        <v>324</v>
      </c>
      <c r="C26" s="117">
        <v>6297</v>
      </c>
      <c r="D26" s="119">
        <v>44657</v>
      </c>
      <c r="E26" s="60"/>
    </row>
    <row r="27" spans="1:5" ht="19.5" customHeight="1" x14ac:dyDescent="0.2">
      <c r="A27" s="73" t="s">
        <v>202</v>
      </c>
      <c r="B27" s="206" t="s">
        <v>100</v>
      </c>
      <c r="C27" s="117">
        <v>5830</v>
      </c>
      <c r="D27" s="119">
        <v>44663</v>
      </c>
      <c r="E27" s="60"/>
    </row>
    <row r="28" spans="1:5" ht="19.5" customHeight="1" x14ac:dyDescent="0.2">
      <c r="A28" s="73" t="s">
        <v>325</v>
      </c>
      <c r="B28" s="206" t="s">
        <v>100</v>
      </c>
      <c r="C28" s="117">
        <v>5387.54</v>
      </c>
      <c r="D28" s="119">
        <v>44677</v>
      </c>
      <c r="E28" s="60"/>
    </row>
    <row r="29" spans="1:5" ht="19.5" customHeight="1" x14ac:dyDescent="0.2">
      <c r="A29" s="73" t="s">
        <v>208</v>
      </c>
      <c r="B29" s="206" t="s">
        <v>100</v>
      </c>
      <c r="C29" s="117">
        <v>4933.99</v>
      </c>
      <c r="D29" s="119">
        <v>44663</v>
      </c>
      <c r="E29" s="60"/>
    </row>
    <row r="30" spans="1:5" ht="19.5" customHeight="1" x14ac:dyDescent="0.2">
      <c r="A30" s="73" t="s">
        <v>142</v>
      </c>
      <c r="B30" s="206" t="s">
        <v>326</v>
      </c>
      <c r="C30" s="117">
        <v>4560</v>
      </c>
      <c r="D30" s="119">
        <v>44663</v>
      </c>
      <c r="E30" s="60"/>
    </row>
    <row r="31" spans="1:5" ht="19.5" customHeight="1" x14ac:dyDescent="0.2">
      <c r="A31" s="73" t="s">
        <v>205</v>
      </c>
      <c r="B31" s="206" t="s">
        <v>102</v>
      </c>
      <c r="C31" s="117">
        <v>4450</v>
      </c>
      <c r="D31" s="119">
        <v>44677</v>
      </c>
      <c r="E31" s="60"/>
    </row>
    <row r="32" spans="1:5" ht="19.5" customHeight="1" x14ac:dyDescent="0.2">
      <c r="A32" s="73" t="s">
        <v>205</v>
      </c>
      <c r="B32" s="206" t="s">
        <v>102</v>
      </c>
      <c r="C32" s="117">
        <v>4350</v>
      </c>
      <c r="D32" s="119">
        <v>44663</v>
      </c>
      <c r="E32" s="60"/>
    </row>
    <row r="33" spans="1:5" ht="19.5" customHeight="1" x14ac:dyDescent="0.2">
      <c r="A33" s="73" t="s">
        <v>327</v>
      </c>
      <c r="B33" s="206" t="s">
        <v>100</v>
      </c>
      <c r="C33" s="117">
        <v>4268.6499999999996</v>
      </c>
      <c r="D33" s="119">
        <v>44677</v>
      </c>
      <c r="E33" s="60"/>
    </row>
    <row r="34" spans="1:5" ht="19.5" customHeight="1" x14ac:dyDescent="0.2">
      <c r="A34" s="73" t="s">
        <v>198</v>
      </c>
      <c r="B34" s="206" t="s">
        <v>108</v>
      </c>
      <c r="C34" s="117">
        <v>4050</v>
      </c>
      <c r="D34" s="119">
        <v>44671</v>
      </c>
      <c r="E34" s="60"/>
    </row>
    <row r="35" spans="1:5" ht="19.5" customHeight="1" x14ac:dyDescent="0.2">
      <c r="A35" s="73" t="s">
        <v>328</v>
      </c>
      <c r="B35" s="234" t="s">
        <v>329</v>
      </c>
      <c r="C35" s="117">
        <v>4000</v>
      </c>
      <c r="D35" s="119">
        <v>44671</v>
      </c>
      <c r="E35" s="60"/>
    </row>
    <row r="36" spans="1:5" ht="19.5" customHeight="1" x14ac:dyDescent="0.2">
      <c r="A36" s="73" t="s">
        <v>330</v>
      </c>
      <c r="B36" s="206" t="s">
        <v>331</v>
      </c>
      <c r="C36" s="117">
        <v>4000</v>
      </c>
      <c r="D36" s="119">
        <v>44677</v>
      </c>
      <c r="E36" s="60"/>
    </row>
    <row r="37" spans="1:5" ht="19.5" customHeight="1" x14ac:dyDescent="0.2">
      <c r="A37" s="73" t="s">
        <v>332</v>
      </c>
      <c r="B37" s="206" t="s">
        <v>333</v>
      </c>
      <c r="C37" s="117">
        <v>3969</v>
      </c>
      <c r="D37" s="119">
        <v>44658</v>
      </c>
      <c r="E37" s="60"/>
    </row>
    <row r="38" spans="1:5" ht="19.5" customHeight="1" x14ac:dyDescent="0.2">
      <c r="A38" s="73" t="s">
        <v>334</v>
      </c>
      <c r="B38" s="206" t="s">
        <v>335</v>
      </c>
      <c r="C38" s="117">
        <v>3900</v>
      </c>
      <c r="D38" s="119">
        <v>44657</v>
      </c>
      <c r="E38" s="60"/>
    </row>
    <row r="39" spans="1:5" ht="19.5" customHeight="1" x14ac:dyDescent="0.2">
      <c r="A39" s="73" t="s">
        <v>200</v>
      </c>
      <c r="B39" s="206" t="s">
        <v>100</v>
      </c>
      <c r="C39" s="117">
        <v>3900</v>
      </c>
      <c r="D39" s="119">
        <v>44664</v>
      </c>
      <c r="E39" s="60"/>
    </row>
    <row r="40" spans="1:5" ht="19.5" customHeight="1" x14ac:dyDescent="0.2">
      <c r="A40" s="73" t="s">
        <v>104</v>
      </c>
      <c r="B40" s="206" t="s">
        <v>140</v>
      </c>
      <c r="C40" s="117">
        <v>3867.3</v>
      </c>
      <c r="D40" s="119">
        <v>44658</v>
      </c>
      <c r="E40" s="60"/>
    </row>
    <row r="41" spans="1:5" ht="19.5" customHeight="1" x14ac:dyDescent="0.2">
      <c r="A41" s="73" t="s">
        <v>336</v>
      </c>
      <c r="B41" s="206" t="s">
        <v>337</v>
      </c>
      <c r="C41" s="117">
        <v>3750</v>
      </c>
      <c r="D41" s="119">
        <v>44663</v>
      </c>
      <c r="E41" s="60"/>
    </row>
    <row r="42" spans="1:5" ht="19.5" customHeight="1" x14ac:dyDescent="0.2">
      <c r="A42" s="73" t="s">
        <v>105</v>
      </c>
      <c r="B42" s="206" t="s">
        <v>106</v>
      </c>
      <c r="C42" s="117">
        <v>3735.71</v>
      </c>
      <c r="D42" s="119">
        <v>44671</v>
      </c>
      <c r="E42" s="60"/>
    </row>
    <row r="43" spans="1:5" ht="19.5" customHeight="1" x14ac:dyDescent="0.2">
      <c r="A43" s="73" t="s">
        <v>262</v>
      </c>
      <c r="B43" s="206" t="s">
        <v>127</v>
      </c>
      <c r="C43" s="117">
        <v>3723.51</v>
      </c>
      <c r="D43" s="119">
        <v>44656</v>
      </c>
      <c r="E43" s="60"/>
    </row>
    <row r="44" spans="1:5" ht="19.5" customHeight="1" x14ac:dyDescent="0.2">
      <c r="A44" s="73" t="s">
        <v>338</v>
      </c>
      <c r="B44" s="206" t="s">
        <v>339</v>
      </c>
      <c r="C44" s="117">
        <v>3690</v>
      </c>
      <c r="D44" s="119">
        <v>44663</v>
      </c>
      <c r="E44" s="60"/>
    </row>
    <row r="45" spans="1:5" ht="19.5" customHeight="1" x14ac:dyDescent="0.2">
      <c r="A45" s="73" t="s">
        <v>167</v>
      </c>
      <c r="B45" s="206" t="s">
        <v>340</v>
      </c>
      <c r="C45" s="117">
        <v>3650.3</v>
      </c>
      <c r="D45" s="119">
        <v>44663</v>
      </c>
      <c r="E45" s="60"/>
    </row>
    <row r="46" spans="1:5" ht="19.5" customHeight="1" x14ac:dyDescent="0.2">
      <c r="A46" s="73" t="s">
        <v>341</v>
      </c>
      <c r="B46" s="206" t="s">
        <v>102</v>
      </c>
      <c r="C46" s="117">
        <v>3625</v>
      </c>
      <c r="D46" s="119">
        <v>44658</v>
      </c>
      <c r="E46" s="60"/>
    </row>
    <row r="47" spans="1:5" ht="19.5" customHeight="1" x14ac:dyDescent="0.2">
      <c r="A47" s="243" t="s">
        <v>105</v>
      </c>
      <c r="B47" s="206" t="s">
        <v>342</v>
      </c>
      <c r="C47" s="117">
        <v>3615</v>
      </c>
      <c r="D47" s="119">
        <v>44671</v>
      </c>
      <c r="E47" s="60"/>
    </row>
    <row r="48" spans="1:5" ht="19.5" customHeight="1" x14ac:dyDescent="0.2">
      <c r="A48" s="73" t="s">
        <v>156</v>
      </c>
      <c r="B48" s="206" t="s">
        <v>94</v>
      </c>
      <c r="C48" s="117">
        <v>3611.95</v>
      </c>
      <c r="D48" s="119">
        <v>44672</v>
      </c>
      <c r="E48" s="60"/>
    </row>
    <row r="49" spans="1:5" ht="19.5" customHeight="1" x14ac:dyDescent="0.2">
      <c r="A49" s="73" t="s">
        <v>118</v>
      </c>
      <c r="B49" s="206" t="s">
        <v>117</v>
      </c>
      <c r="C49" s="117">
        <v>3551.85</v>
      </c>
      <c r="D49" s="119">
        <v>44656</v>
      </c>
      <c r="E49" s="60"/>
    </row>
    <row r="50" spans="1:5" ht="19.5" customHeight="1" x14ac:dyDescent="0.2">
      <c r="A50" s="73" t="s">
        <v>96</v>
      </c>
      <c r="B50" s="206" t="s">
        <v>94</v>
      </c>
      <c r="C50" s="117">
        <v>3527.92</v>
      </c>
      <c r="D50" s="119">
        <v>44657</v>
      </c>
      <c r="E50" s="60"/>
    </row>
    <row r="51" spans="1:5" ht="19.5" customHeight="1" x14ac:dyDescent="0.2">
      <c r="A51" s="73" t="s">
        <v>343</v>
      </c>
      <c r="B51" s="206" t="s">
        <v>344</v>
      </c>
      <c r="C51" s="117">
        <v>3500</v>
      </c>
      <c r="D51" s="119">
        <v>44656</v>
      </c>
      <c r="E51" s="60"/>
    </row>
    <row r="52" spans="1:5" ht="19.5" customHeight="1" x14ac:dyDescent="0.2">
      <c r="A52" s="73" t="s">
        <v>345</v>
      </c>
      <c r="B52" s="206" t="s">
        <v>346</v>
      </c>
      <c r="C52" s="117">
        <v>3440</v>
      </c>
      <c r="D52" s="119">
        <v>44658</v>
      </c>
      <c r="E52" s="60"/>
    </row>
    <row r="53" spans="1:5" ht="19.5" customHeight="1" x14ac:dyDescent="0.2">
      <c r="A53" s="73" t="s">
        <v>320</v>
      </c>
      <c r="B53" s="206" t="s">
        <v>347</v>
      </c>
      <c r="C53" s="117">
        <v>3405</v>
      </c>
      <c r="D53" s="119">
        <v>44671</v>
      </c>
      <c r="E53" s="60"/>
    </row>
    <row r="54" spans="1:5" ht="19.5" customHeight="1" x14ac:dyDescent="0.2">
      <c r="A54" s="73" t="s">
        <v>348</v>
      </c>
      <c r="B54" s="206" t="s">
        <v>181</v>
      </c>
      <c r="C54" s="117">
        <v>3300</v>
      </c>
      <c r="D54" s="119">
        <v>44656</v>
      </c>
      <c r="E54" s="60"/>
    </row>
    <row r="55" spans="1:5" ht="19.5" customHeight="1" x14ac:dyDescent="0.2">
      <c r="A55" s="73" t="s">
        <v>161</v>
      </c>
      <c r="B55" s="206" t="s">
        <v>108</v>
      </c>
      <c r="C55" s="117">
        <v>3282</v>
      </c>
      <c r="D55" s="119">
        <v>44658</v>
      </c>
      <c r="E55" s="60"/>
    </row>
    <row r="56" spans="1:5" ht="19.5" customHeight="1" x14ac:dyDescent="0.2">
      <c r="A56" s="73" t="s">
        <v>349</v>
      </c>
      <c r="B56" s="206" t="s">
        <v>100</v>
      </c>
      <c r="C56" s="117">
        <v>3210</v>
      </c>
      <c r="D56" s="119">
        <v>44677</v>
      </c>
      <c r="E56" s="60"/>
    </row>
    <row r="57" spans="1:5" ht="19.5" customHeight="1" x14ac:dyDescent="0.2">
      <c r="A57" s="73" t="s">
        <v>157</v>
      </c>
      <c r="B57" s="206" t="s">
        <v>350</v>
      </c>
      <c r="C57" s="117">
        <v>3190.71</v>
      </c>
      <c r="D57" s="119">
        <v>44677</v>
      </c>
      <c r="E57" s="60"/>
    </row>
    <row r="58" spans="1:5" ht="19.5" customHeight="1" x14ac:dyDescent="0.2">
      <c r="A58" s="73" t="s">
        <v>351</v>
      </c>
      <c r="B58" s="206" t="s">
        <v>352</v>
      </c>
      <c r="C58" s="117">
        <v>3020.5</v>
      </c>
      <c r="D58" s="119">
        <v>44677</v>
      </c>
      <c r="E58" s="60"/>
    </row>
    <row r="59" spans="1:5" ht="19.5" customHeight="1" x14ac:dyDescent="0.2">
      <c r="A59" s="73" t="s">
        <v>97</v>
      </c>
      <c r="B59" s="206" t="s">
        <v>98</v>
      </c>
      <c r="C59" s="117">
        <v>2960</v>
      </c>
      <c r="D59" s="119">
        <v>44677</v>
      </c>
      <c r="E59" s="60"/>
    </row>
    <row r="60" spans="1:5" ht="19.5" customHeight="1" x14ac:dyDescent="0.2">
      <c r="A60" s="73" t="s">
        <v>157</v>
      </c>
      <c r="B60" s="206" t="s">
        <v>353</v>
      </c>
      <c r="C60" s="117">
        <v>2907.36</v>
      </c>
      <c r="D60" s="119">
        <v>44656</v>
      </c>
      <c r="E60" s="60"/>
    </row>
    <row r="61" spans="1:5" ht="19.5" customHeight="1" x14ac:dyDescent="0.2">
      <c r="A61" s="73" t="s">
        <v>175</v>
      </c>
      <c r="B61" s="206" t="s">
        <v>354</v>
      </c>
      <c r="C61" s="117">
        <v>2865.8</v>
      </c>
      <c r="D61" s="119">
        <v>44677</v>
      </c>
      <c r="E61" s="60"/>
    </row>
    <row r="62" spans="1:5" ht="19.5" customHeight="1" x14ac:dyDescent="0.2">
      <c r="A62" s="73" t="s">
        <v>355</v>
      </c>
      <c r="B62" s="206" t="s">
        <v>356</v>
      </c>
      <c r="C62" s="117">
        <v>2778.43</v>
      </c>
      <c r="D62" s="119">
        <v>44657</v>
      </c>
      <c r="E62" s="60"/>
    </row>
    <row r="63" spans="1:5" ht="19.5" customHeight="1" x14ac:dyDescent="0.2">
      <c r="A63" s="73" t="s">
        <v>357</v>
      </c>
      <c r="B63" s="206" t="s">
        <v>98</v>
      </c>
      <c r="C63" s="117">
        <v>2685.24</v>
      </c>
      <c r="D63" s="119">
        <v>44677</v>
      </c>
      <c r="E63" s="60"/>
    </row>
    <row r="64" spans="1:5" ht="19.5" customHeight="1" x14ac:dyDescent="0.2">
      <c r="A64" s="73" t="s">
        <v>358</v>
      </c>
      <c r="B64" s="206" t="s">
        <v>100</v>
      </c>
      <c r="C64" s="117">
        <v>2604.48</v>
      </c>
      <c r="D64" s="119">
        <v>44658</v>
      </c>
      <c r="E64" s="60"/>
    </row>
    <row r="65" spans="1:5" ht="19.5" customHeight="1" x14ac:dyDescent="0.2">
      <c r="A65" s="73" t="s">
        <v>232</v>
      </c>
      <c r="B65" s="206" t="s">
        <v>274</v>
      </c>
      <c r="C65" s="117">
        <v>2591.25</v>
      </c>
      <c r="D65" s="119">
        <v>44656</v>
      </c>
      <c r="E65" s="60"/>
    </row>
    <row r="66" spans="1:5" ht="19.5" customHeight="1" x14ac:dyDescent="0.2">
      <c r="A66" s="73" t="s">
        <v>183</v>
      </c>
      <c r="B66" s="206" t="s">
        <v>359</v>
      </c>
      <c r="C66" s="117">
        <v>2450</v>
      </c>
      <c r="D66" s="119">
        <v>44656</v>
      </c>
      <c r="E66" s="60"/>
    </row>
    <row r="67" spans="1:5" ht="19.5" customHeight="1" x14ac:dyDescent="0.2">
      <c r="A67" s="73" t="s">
        <v>110</v>
      </c>
      <c r="B67" s="206" t="s">
        <v>360</v>
      </c>
      <c r="C67" s="117">
        <v>2335.4699999999998</v>
      </c>
      <c r="D67" s="119">
        <v>44658</v>
      </c>
      <c r="E67" s="60"/>
    </row>
    <row r="68" spans="1:5" ht="19.5" customHeight="1" x14ac:dyDescent="0.2">
      <c r="A68" s="73" t="s">
        <v>361</v>
      </c>
      <c r="B68" s="206" t="s">
        <v>112</v>
      </c>
      <c r="C68" s="117">
        <v>2320</v>
      </c>
      <c r="D68" s="119">
        <v>44671</v>
      </c>
      <c r="E68" s="60"/>
    </row>
    <row r="69" spans="1:5" ht="19.5" customHeight="1" x14ac:dyDescent="0.2">
      <c r="A69" s="73" t="s">
        <v>215</v>
      </c>
      <c r="B69" s="206" t="s">
        <v>100</v>
      </c>
      <c r="C69" s="117">
        <v>2303.4</v>
      </c>
      <c r="D69" s="119">
        <v>44678</v>
      </c>
      <c r="E69" s="60"/>
    </row>
    <row r="70" spans="1:5" ht="19.5" customHeight="1" x14ac:dyDescent="0.2">
      <c r="A70" s="73" t="s">
        <v>362</v>
      </c>
      <c r="B70" s="206" t="s">
        <v>225</v>
      </c>
      <c r="C70" s="117">
        <v>2253.1999999999998</v>
      </c>
      <c r="D70" s="119">
        <v>44671</v>
      </c>
      <c r="E70" s="60"/>
    </row>
    <row r="71" spans="1:5" ht="19.5" customHeight="1" x14ac:dyDescent="0.2">
      <c r="A71" s="73" t="s">
        <v>155</v>
      </c>
      <c r="B71" s="206" t="s">
        <v>363</v>
      </c>
      <c r="C71" s="117">
        <v>2200</v>
      </c>
      <c r="D71" s="119">
        <v>44677</v>
      </c>
      <c r="E71" s="60"/>
    </row>
    <row r="72" spans="1:5" ht="19.5" customHeight="1" x14ac:dyDescent="0.2">
      <c r="A72" s="73" t="s">
        <v>204</v>
      </c>
      <c r="B72" s="206" t="s">
        <v>364</v>
      </c>
      <c r="C72" s="117">
        <v>2139.79</v>
      </c>
      <c r="D72" s="119">
        <v>44677</v>
      </c>
      <c r="E72" s="60"/>
    </row>
    <row r="73" spans="1:5" ht="19.5" customHeight="1" x14ac:dyDescent="0.2">
      <c r="A73" s="73" t="s">
        <v>266</v>
      </c>
      <c r="B73" s="206" t="s">
        <v>365</v>
      </c>
      <c r="C73" s="117">
        <v>2100.06</v>
      </c>
      <c r="D73" s="119">
        <v>44658</v>
      </c>
      <c r="E73" s="60"/>
    </row>
    <row r="74" spans="1:5" ht="19.5" customHeight="1" x14ac:dyDescent="0.2">
      <c r="A74" s="73" t="s">
        <v>120</v>
      </c>
      <c r="B74" s="206" t="s">
        <v>109</v>
      </c>
      <c r="C74" s="117">
        <v>2067.73</v>
      </c>
      <c r="D74" s="119">
        <v>44664</v>
      </c>
      <c r="E74" s="60"/>
    </row>
    <row r="75" spans="1:5" ht="19.5" customHeight="1" x14ac:dyDescent="0.2">
      <c r="A75" s="73" t="s">
        <v>218</v>
      </c>
      <c r="B75" s="206" t="s">
        <v>100</v>
      </c>
      <c r="C75" s="117">
        <v>2046.37</v>
      </c>
      <c r="D75" s="119">
        <v>44671</v>
      </c>
      <c r="E75" s="60"/>
    </row>
    <row r="76" spans="1:5" ht="19.5" customHeight="1" x14ac:dyDescent="0.2">
      <c r="A76" s="73" t="s">
        <v>119</v>
      </c>
      <c r="B76" s="206" t="s">
        <v>111</v>
      </c>
      <c r="C76" s="117">
        <v>2036.54</v>
      </c>
      <c r="D76" s="119">
        <v>44677</v>
      </c>
      <c r="E76" s="60"/>
    </row>
    <row r="77" spans="1:5" ht="19.5" customHeight="1" x14ac:dyDescent="0.2">
      <c r="A77" s="73" t="s">
        <v>105</v>
      </c>
      <c r="B77" s="206" t="s">
        <v>310</v>
      </c>
      <c r="C77" s="117">
        <v>2003.38</v>
      </c>
      <c r="D77" s="119">
        <v>44678</v>
      </c>
      <c r="E77" s="60"/>
    </row>
    <row r="78" spans="1:5" ht="19.5" customHeight="1" x14ac:dyDescent="0.2">
      <c r="A78" s="73" t="s">
        <v>366</v>
      </c>
      <c r="B78" s="206" t="s">
        <v>367</v>
      </c>
      <c r="C78" s="117">
        <v>2000</v>
      </c>
      <c r="D78" s="119">
        <v>44671</v>
      </c>
      <c r="E78" s="60"/>
    </row>
    <row r="79" spans="1:5" ht="19.5" customHeight="1" x14ac:dyDescent="0.2">
      <c r="A79" s="73" t="s">
        <v>368</v>
      </c>
      <c r="B79" s="206" t="s">
        <v>369</v>
      </c>
      <c r="C79" s="117">
        <v>1947</v>
      </c>
      <c r="D79" s="119">
        <v>44663</v>
      </c>
      <c r="E79" s="60"/>
    </row>
    <row r="80" spans="1:5" ht="19.5" customHeight="1" x14ac:dyDescent="0.2">
      <c r="A80" s="73" t="s">
        <v>370</v>
      </c>
      <c r="B80" s="206" t="s">
        <v>100</v>
      </c>
      <c r="C80" s="117">
        <v>1884.4</v>
      </c>
      <c r="D80" s="119">
        <v>44657</v>
      </c>
      <c r="E80" s="60"/>
    </row>
    <row r="81" spans="1:5" ht="19.5" customHeight="1" x14ac:dyDescent="0.2">
      <c r="A81" s="73" t="s">
        <v>371</v>
      </c>
      <c r="B81" s="206" t="s">
        <v>372</v>
      </c>
      <c r="C81" s="117">
        <v>1875</v>
      </c>
      <c r="D81" s="119">
        <v>44677</v>
      </c>
      <c r="E81" s="60"/>
    </row>
    <row r="82" spans="1:5" ht="19.5" customHeight="1" x14ac:dyDescent="0.2">
      <c r="A82" s="73" t="s">
        <v>120</v>
      </c>
      <c r="B82" s="206" t="s">
        <v>109</v>
      </c>
      <c r="C82" s="117">
        <v>1871.44</v>
      </c>
      <c r="D82" s="119">
        <v>44677</v>
      </c>
      <c r="E82" s="60"/>
    </row>
    <row r="83" spans="1:5" ht="19.5" customHeight="1" x14ac:dyDescent="0.2">
      <c r="A83" s="73" t="s">
        <v>103</v>
      </c>
      <c r="B83" s="206" t="s">
        <v>100</v>
      </c>
      <c r="C83" s="117">
        <v>1817.48</v>
      </c>
      <c r="D83" s="119">
        <v>44664</v>
      </c>
      <c r="E83" s="60"/>
    </row>
    <row r="84" spans="1:5" ht="19.5" customHeight="1" x14ac:dyDescent="0.2">
      <c r="A84" s="73" t="s">
        <v>118</v>
      </c>
      <c r="B84" s="206" t="s">
        <v>133</v>
      </c>
      <c r="C84" s="117">
        <v>1798.75</v>
      </c>
      <c r="D84" s="119">
        <v>44678</v>
      </c>
      <c r="E84" s="60"/>
    </row>
    <row r="85" spans="1:5" ht="19.5" customHeight="1" x14ac:dyDescent="0.2">
      <c r="A85" s="73" t="s">
        <v>212</v>
      </c>
      <c r="B85" s="206" t="s">
        <v>373</v>
      </c>
      <c r="C85" s="117">
        <v>1797</v>
      </c>
      <c r="D85" s="119">
        <v>44677</v>
      </c>
      <c r="E85" s="60"/>
    </row>
    <row r="86" spans="1:5" ht="19.5" customHeight="1" x14ac:dyDescent="0.2">
      <c r="A86" s="73" t="s">
        <v>97</v>
      </c>
      <c r="B86" s="206" t="s">
        <v>98</v>
      </c>
      <c r="C86" s="117">
        <v>1773.4</v>
      </c>
      <c r="D86" s="119">
        <v>44678</v>
      </c>
      <c r="E86" s="60"/>
    </row>
    <row r="87" spans="1:5" ht="19.5" customHeight="1" x14ac:dyDescent="0.2">
      <c r="A87" s="73" t="s">
        <v>116</v>
      </c>
      <c r="B87" s="206" t="s">
        <v>112</v>
      </c>
      <c r="C87" s="117">
        <v>1728.93</v>
      </c>
      <c r="D87" s="119">
        <v>44678</v>
      </c>
      <c r="E87" s="60"/>
    </row>
    <row r="88" spans="1:5" ht="19.5" customHeight="1" x14ac:dyDescent="0.2">
      <c r="A88" s="73" t="s">
        <v>374</v>
      </c>
      <c r="B88" s="206" t="s">
        <v>375</v>
      </c>
      <c r="C88" s="117">
        <v>1714.07</v>
      </c>
      <c r="D88" s="119">
        <v>44659</v>
      </c>
      <c r="E88" s="60"/>
    </row>
    <row r="89" spans="1:5" ht="19.5" customHeight="1" x14ac:dyDescent="0.2">
      <c r="A89" s="73" t="s">
        <v>201</v>
      </c>
      <c r="B89" s="206" t="s">
        <v>376</v>
      </c>
      <c r="C89" s="117">
        <v>1701.5</v>
      </c>
      <c r="D89" s="119">
        <v>44677</v>
      </c>
      <c r="E89" s="60"/>
    </row>
    <row r="90" spans="1:5" ht="19.5" customHeight="1" x14ac:dyDescent="0.2">
      <c r="A90" s="73" t="s">
        <v>377</v>
      </c>
      <c r="B90" s="206" t="s">
        <v>378</v>
      </c>
      <c r="C90" s="117">
        <v>1680</v>
      </c>
      <c r="D90" s="119">
        <v>44663</v>
      </c>
      <c r="E90" s="60"/>
    </row>
    <row r="91" spans="1:5" ht="19.5" customHeight="1" x14ac:dyDescent="0.2">
      <c r="A91" s="73" t="s">
        <v>267</v>
      </c>
      <c r="B91" s="206" t="s">
        <v>274</v>
      </c>
      <c r="C91" s="117">
        <v>1612.66</v>
      </c>
      <c r="D91" s="119">
        <v>44671</v>
      </c>
      <c r="E91" s="60"/>
    </row>
    <row r="92" spans="1:5" ht="19.5" customHeight="1" x14ac:dyDescent="0.2">
      <c r="A92" s="73" t="s">
        <v>379</v>
      </c>
      <c r="B92" s="206" t="s">
        <v>112</v>
      </c>
      <c r="C92" s="117">
        <v>1593.76</v>
      </c>
      <c r="D92" s="119">
        <v>44657</v>
      </c>
      <c r="E92" s="60"/>
    </row>
    <row r="93" spans="1:5" ht="19.5" customHeight="1" x14ac:dyDescent="0.2">
      <c r="A93" s="73" t="s">
        <v>159</v>
      </c>
      <c r="B93" s="206" t="s">
        <v>100</v>
      </c>
      <c r="C93" s="117">
        <v>1520</v>
      </c>
      <c r="D93" s="119">
        <v>44663</v>
      </c>
      <c r="E93" s="60"/>
    </row>
    <row r="94" spans="1:5" ht="19.5" customHeight="1" x14ac:dyDescent="0.2">
      <c r="A94" s="73" t="s">
        <v>184</v>
      </c>
      <c r="B94" s="206" t="s">
        <v>112</v>
      </c>
      <c r="C94" s="117">
        <v>1508</v>
      </c>
      <c r="D94" s="119">
        <v>44678</v>
      </c>
      <c r="E94" s="60"/>
    </row>
    <row r="95" spans="1:5" ht="19.5" customHeight="1" x14ac:dyDescent="0.2">
      <c r="A95" s="73" t="s">
        <v>97</v>
      </c>
      <c r="B95" s="206" t="s">
        <v>98</v>
      </c>
      <c r="C95" s="117">
        <v>1490.6</v>
      </c>
      <c r="D95" s="119">
        <v>44663</v>
      </c>
      <c r="E95" s="60"/>
    </row>
    <row r="96" spans="1:5" ht="19.5" customHeight="1" x14ac:dyDescent="0.2">
      <c r="A96" s="73" t="s">
        <v>212</v>
      </c>
      <c r="B96" s="206" t="s">
        <v>380</v>
      </c>
      <c r="C96" s="117">
        <v>1480.5</v>
      </c>
      <c r="D96" s="119">
        <v>44664</v>
      </c>
      <c r="E96" s="60"/>
    </row>
    <row r="97" spans="1:5" ht="19.5" customHeight="1" x14ac:dyDescent="0.2">
      <c r="A97" s="73" t="s">
        <v>143</v>
      </c>
      <c r="B97" s="206" t="s">
        <v>112</v>
      </c>
      <c r="C97" s="117">
        <v>1407</v>
      </c>
      <c r="D97" s="119">
        <v>44664</v>
      </c>
      <c r="E97" s="60"/>
    </row>
    <row r="98" spans="1:5" ht="19.5" customHeight="1" x14ac:dyDescent="0.2">
      <c r="A98" s="73" t="s">
        <v>381</v>
      </c>
      <c r="B98" s="206" t="s">
        <v>382</v>
      </c>
      <c r="C98" s="117">
        <v>1393.77</v>
      </c>
      <c r="D98" s="119">
        <v>44656</v>
      </c>
      <c r="E98" s="60"/>
    </row>
    <row r="99" spans="1:5" ht="19.5" customHeight="1" x14ac:dyDescent="0.2">
      <c r="A99" s="73" t="s">
        <v>383</v>
      </c>
      <c r="B99" s="206" t="s">
        <v>100</v>
      </c>
      <c r="C99" s="117">
        <v>1381.6</v>
      </c>
      <c r="D99" s="119">
        <v>44677</v>
      </c>
      <c r="E99" s="60"/>
    </row>
    <row r="100" spans="1:5" ht="19.5" customHeight="1" x14ac:dyDescent="0.2">
      <c r="A100" s="73" t="s">
        <v>341</v>
      </c>
      <c r="B100" s="206" t="s">
        <v>384</v>
      </c>
      <c r="C100" s="117">
        <v>1350</v>
      </c>
      <c r="D100" s="119">
        <v>44663</v>
      </c>
      <c r="E100" s="60"/>
    </row>
    <row r="101" spans="1:5" ht="19.5" customHeight="1" x14ac:dyDescent="0.2">
      <c r="A101" s="73" t="s">
        <v>374</v>
      </c>
      <c r="B101" s="206" t="s">
        <v>385</v>
      </c>
      <c r="C101" s="117">
        <v>1296.73</v>
      </c>
      <c r="D101" s="119">
        <v>44659</v>
      </c>
      <c r="E101" s="60"/>
    </row>
    <row r="102" spans="1:5" ht="19.5" customHeight="1" x14ac:dyDescent="0.2">
      <c r="A102" s="73" t="s">
        <v>93</v>
      </c>
      <c r="B102" s="206" t="s">
        <v>94</v>
      </c>
      <c r="C102" s="117">
        <v>1290.5</v>
      </c>
      <c r="D102" s="119">
        <v>44657</v>
      </c>
      <c r="E102" s="60"/>
    </row>
    <row r="103" spans="1:5" ht="19.5" customHeight="1" x14ac:dyDescent="0.2">
      <c r="A103" s="73" t="s">
        <v>206</v>
      </c>
      <c r="B103" s="206" t="s">
        <v>207</v>
      </c>
      <c r="C103" s="117">
        <v>1287.54</v>
      </c>
      <c r="D103" s="119">
        <v>44677</v>
      </c>
      <c r="E103" s="60"/>
    </row>
    <row r="104" spans="1:5" ht="19.5" customHeight="1" x14ac:dyDescent="0.2">
      <c r="A104" s="73" t="s">
        <v>182</v>
      </c>
      <c r="B104" s="206" t="s">
        <v>117</v>
      </c>
      <c r="C104" s="117">
        <v>1255</v>
      </c>
      <c r="D104" s="119">
        <v>44677</v>
      </c>
      <c r="E104" s="60"/>
    </row>
    <row r="105" spans="1:5" ht="19.5" customHeight="1" x14ac:dyDescent="0.2">
      <c r="A105" s="73" t="s">
        <v>386</v>
      </c>
      <c r="B105" s="206" t="s">
        <v>100</v>
      </c>
      <c r="C105" s="117">
        <v>1240</v>
      </c>
      <c r="D105" s="119">
        <v>44663</v>
      </c>
      <c r="E105" s="60"/>
    </row>
    <row r="106" spans="1:5" ht="19.5" customHeight="1" x14ac:dyDescent="0.2">
      <c r="A106" s="73" t="s">
        <v>146</v>
      </c>
      <c r="B106" s="206" t="s">
        <v>115</v>
      </c>
      <c r="C106" s="117">
        <v>1233.78</v>
      </c>
      <c r="D106" s="119">
        <v>44656</v>
      </c>
      <c r="E106" s="60"/>
    </row>
    <row r="107" spans="1:5" ht="19.5" customHeight="1" x14ac:dyDescent="0.2">
      <c r="A107" s="73" t="s">
        <v>138</v>
      </c>
      <c r="B107" s="206" t="s">
        <v>100</v>
      </c>
      <c r="C107" s="117">
        <v>1205</v>
      </c>
      <c r="D107" s="119">
        <v>44656</v>
      </c>
      <c r="E107" s="60"/>
    </row>
    <row r="108" spans="1:5" ht="19.5" customHeight="1" x14ac:dyDescent="0.2">
      <c r="A108" s="73" t="s">
        <v>213</v>
      </c>
      <c r="B108" s="206" t="s">
        <v>214</v>
      </c>
      <c r="C108" s="117">
        <v>1202</v>
      </c>
      <c r="D108" s="119">
        <v>44671</v>
      </c>
      <c r="E108" s="60"/>
    </row>
    <row r="109" spans="1:5" ht="19.5" customHeight="1" x14ac:dyDescent="0.2">
      <c r="A109" s="73" t="s">
        <v>387</v>
      </c>
      <c r="B109" s="206" t="s">
        <v>388</v>
      </c>
      <c r="C109" s="117">
        <v>1200</v>
      </c>
      <c r="D109" s="119">
        <v>44664</v>
      </c>
      <c r="E109" s="60"/>
    </row>
    <row r="110" spans="1:5" ht="19.5" customHeight="1" x14ac:dyDescent="0.2">
      <c r="A110" s="73" t="s">
        <v>332</v>
      </c>
      <c r="B110" s="206" t="s">
        <v>217</v>
      </c>
      <c r="C110" s="117">
        <v>1200</v>
      </c>
      <c r="D110" s="119">
        <v>44656</v>
      </c>
      <c r="E110" s="60"/>
    </row>
    <row r="111" spans="1:5" ht="19.5" customHeight="1" x14ac:dyDescent="0.2">
      <c r="A111" s="73" t="s">
        <v>389</v>
      </c>
      <c r="B111" s="206" t="s">
        <v>108</v>
      </c>
      <c r="C111" s="117">
        <v>1175.02</v>
      </c>
      <c r="D111" s="119">
        <v>44671</v>
      </c>
      <c r="E111" s="60"/>
    </row>
    <row r="112" spans="1:5" ht="19.5" customHeight="1" x14ac:dyDescent="0.2">
      <c r="A112" s="73" t="s">
        <v>390</v>
      </c>
      <c r="B112" s="206" t="s">
        <v>225</v>
      </c>
      <c r="C112" s="117">
        <v>1143.21</v>
      </c>
      <c r="D112" s="119">
        <v>44663</v>
      </c>
      <c r="E112" s="60"/>
    </row>
    <row r="113" spans="1:5" ht="19.5" customHeight="1" x14ac:dyDescent="0.2">
      <c r="A113" s="73" t="s">
        <v>316</v>
      </c>
      <c r="B113" s="206" t="s">
        <v>391</v>
      </c>
      <c r="C113" s="117">
        <v>1090.18</v>
      </c>
      <c r="D113" s="119">
        <v>44663</v>
      </c>
      <c r="E113" s="60"/>
    </row>
    <row r="114" spans="1:5" ht="19.5" customHeight="1" x14ac:dyDescent="0.2">
      <c r="A114" s="73" t="s">
        <v>392</v>
      </c>
      <c r="B114" s="206" t="s">
        <v>147</v>
      </c>
      <c r="C114" s="117">
        <v>1090</v>
      </c>
      <c r="D114" s="119">
        <v>44657</v>
      </c>
      <c r="E114" s="60"/>
    </row>
    <row r="115" spans="1:5" ht="19.5" customHeight="1" x14ac:dyDescent="0.2">
      <c r="A115" s="73" t="s">
        <v>393</v>
      </c>
      <c r="B115" s="206" t="s">
        <v>394</v>
      </c>
      <c r="C115" s="117">
        <v>1072.2</v>
      </c>
      <c r="D115" s="119">
        <v>44656</v>
      </c>
      <c r="E115" s="60"/>
    </row>
    <row r="116" spans="1:5" ht="19.5" customHeight="1" x14ac:dyDescent="0.2">
      <c r="A116" s="73" t="s">
        <v>105</v>
      </c>
      <c r="B116" s="206" t="s">
        <v>106</v>
      </c>
      <c r="C116" s="117">
        <v>1043.3800000000001</v>
      </c>
      <c r="D116" s="119">
        <v>44671</v>
      </c>
      <c r="E116" s="60"/>
    </row>
    <row r="117" spans="1:5" ht="19.5" customHeight="1" x14ac:dyDescent="0.2">
      <c r="A117" s="73" t="s">
        <v>395</v>
      </c>
      <c r="B117" s="206" t="s">
        <v>112</v>
      </c>
      <c r="C117" s="117">
        <v>1039.2</v>
      </c>
      <c r="D117" s="119">
        <v>44677</v>
      </c>
      <c r="E117" s="60"/>
    </row>
    <row r="118" spans="1:5" ht="19.5" customHeight="1" x14ac:dyDescent="0.2">
      <c r="A118" s="73" t="s">
        <v>396</v>
      </c>
      <c r="B118" s="206" t="s">
        <v>397</v>
      </c>
      <c r="C118" s="117">
        <v>1000</v>
      </c>
      <c r="D118" s="119">
        <v>44672</v>
      </c>
      <c r="E118" s="60"/>
    </row>
    <row r="119" spans="1:5" ht="19.5" customHeight="1" x14ac:dyDescent="0.2">
      <c r="A119" s="73" t="s">
        <v>244</v>
      </c>
      <c r="B119" s="206" t="s">
        <v>148</v>
      </c>
      <c r="C119" s="117">
        <v>1000</v>
      </c>
      <c r="D119" s="119">
        <v>44671</v>
      </c>
      <c r="E119" s="60"/>
    </row>
    <row r="120" spans="1:5" ht="19.5" customHeight="1" x14ac:dyDescent="0.2">
      <c r="A120" s="73" t="s">
        <v>398</v>
      </c>
      <c r="B120" s="206" t="s">
        <v>399</v>
      </c>
      <c r="C120" s="117">
        <v>1000</v>
      </c>
      <c r="D120" s="119">
        <v>44671</v>
      </c>
      <c r="E120" s="60"/>
    </row>
    <row r="121" spans="1:5" ht="19.5" customHeight="1" x14ac:dyDescent="0.2">
      <c r="A121" s="73" t="s">
        <v>400</v>
      </c>
      <c r="B121" s="206" t="s">
        <v>337</v>
      </c>
      <c r="C121" s="117">
        <v>1000</v>
      </c>
      <c r="D121" s="119">
        <v>44663</v>
      </c>
      <c r="E121" s="60"/>
    </row>
    <row r="122" spans="1:5" ht="19.5" customHeight="1" x14ac:dyDescent="0.2">
      <c r="A122" s="73" t="s">
        <v>208</v>
      </c>
      <c r="B122" s="206" t="s">
        <v>100</v>
      </c>
      <c r="C122" s="117">
        <v>980.96</v>
      </c>
      <c r="D122" s="119">
        <v>44671</v>
      </c>
      <c r="E122" s="60"/>
    </row>
    <row r="123" spans="1:5" ht="19.5" customHeight="1" x14ac:dyDescent="0.2">
      <c r="A123" s="73" t="s">
        <v>199</v>
      </c>
      <c r="B123" s="206" t="s">
        <v>158</v>
      </c>
      <c r="C123" s="117">
        <v>979.48</v>
      </c>
      <c r="D123" s="119">
        <v>44671</v>
      </c>
      <c r="E123" s="60"/>
    </row>
    <row r="124" spans="1:5" ht="19.5" customHeight="1" x14ac:dyDescent="0.2">
      <c r="A124" s="73" t="s">
        <v>401</v>
      </c>
      <c r="B124" s="206" t="s">
        <v>402</v>
      </c>
      <c r="C124" s="117">
        <v>975.65</v>
      </c>
      <c r="D124" s="119">
        <v>44657</v>
      </c>
      <c r="E124" s="60"/>
    </row>
    <row r="125" spans="1:5" ht="19.5" customHeight="1" x14ac:dyDescent="0.2">
      <c r="A125" s="73" t="s">
        <v>403</v>
      </c>
      <c r="B125" s="206" t="s">
        <v>404</v>
      </c>
      <c r="C125" s="117">
        <v>975</v>
      </c>
      <c r="D125" s="119">
        <v>44671</v>
      </c>
      <c r="E125" s="60"/>
    </row>
    <row r="126" spans="1:5" ht="19.5" customHeight="1" x14ac:dyDescent="0.2">
      <c r="A126" s="73" t="s">
        <v>105</v>
      </c>
      <c r="B126" s="206" t="s">
        <v>106</v>
      </c>
      <c r="C126" s="117">
        <v>955</v>
      </c>
      <c r="D126" s="119">
        <v>44677</v>
      </c>
      <c r="E126" s="60"/>
    </row>
    <row r="127" spans="1:5" ht="19.5" customHeight="1" x14ac:dyDescent="0.2">
      <c r="A127" s="73" t="s">
        <v>405</v>
      </c>
      <c r="B127" s="206" t="s">
        <v>406</v>
      </c>
      <c r="C127" s="117">
        <v>953.32</v>
      </c>
      <c r="D127" s="119">
        <v>44658</v>
      </c>
      <c r="E127" s="60"/>
    </row>
    <row r="128" spans="1:5" ht="19.5" customHeight="1" x14ac:dyDescent="0.2">
      <c r="A128" s="73" t="s">
        <v>160</v>
      </c>
      <c r="B128" s="206" t="s">
        <v>407</v>
      </c>
      <c r="C128" s="117">
        <v>930</v>
      </c>
      <c r="D128" s="119">
        <v>44677</v>
      </c>
      <c r="E128" s="60"/>
    </row>
    <row r="129" spans="1:5" ht="19.5" customHeight="1" x14ac:dyDescent="0.2">
      <c r="A129" s="73" t="s">
        <v>123</v>
      </c>
      <c r="B129" s="206" t="s">
        <v>124</v>
      </c>
      <c r="C129" s="117">
        <v>922.45</v>
      </c>
      <c r="D129" s="119">
        <v>44678</v>
      </c>
      <c r="E129" s="60"/>
    </row>
    <row r="130" spans="1:5" ht="19.5" customHeight="1" x14ac:dyDescent="0.2">
      <c r="A130" s="73" t="s">
        <v>179</v>
      </c>
      <c r="B130" s="206" t="s">
        <v>115</v>
      </c>
      <c r="C130" s="117">
        <v>909.56</v>
      </c>
      <c r="D130" s="119">
        <v>44656</v>
      </c>
      <c r="E130" s="60"/>
    </row>
    <row r="131" spans="1:5" ht="19.5" customHeight="1" x14ac:dyDescent="0.2">
      <c r="A131" s="73" t="s">
        <v>247</v>
      </c>
      <c r="B131" s="206" t="s">
        <v>408</v>
      </c>
      <c r="C131" s="117">
        <v>900</v>
      </c>
      <c r="D131" s="119">
        <v>44679</v>
      </c>
      <c r="E131" s="60"/>
    </row>
    <row r="132" spans="1:5" ht="19.5" customHeight="1" x14ac:dyDescent="0.2">
      <c r="A132" s="73" t="s">
        <v>409</v>
      </c>
      <c r="B132" s="206" t="s">
        <v>100</v>
      </c>
      <c r="C132" s="117">
        <v>896</v>
      </c>
      <c r="D132" s="119">
        <v>44677</v>
      </c>
      <c r="E132" s="60"/>
    </row>
    <row r="133" spans="1:5" ht="19.5" customHeight="1" x14ac:dyDescent="0.2">
      <c r="A133" s="73" t="s">
        <v>410</v>
      </c>
      <c r="B133" s="206" t="s">
        <v>101</v>
      </c>
      <c r="C133" s="117">
        <v>892.24</v>
      </c>
      <c r="D133" s="119">
        <v>44658</v>
      </c>
      <c r="E133" s="60"/>
    </row>
    <row r="134" spans="1:5" ht="19.5" customHeight="1" x14ac:dyDescent="0.2">
      <c r="A134" s="73" t="s">
        <v>145</v>
      </c>
      <c r="B134" s="206" t="s">
        <v>180</v>
      </c>
      <c r="C134" s="117">
        <v>878.72</v>
      </c>
      <c r="D134" s="119">
        <v>44672</v>
      </c>
      <c r="E134" s="60"/>
    </row>
    <row r="135" spans="1:5" ht="19.5" customHeight="1" x14ac:dyDescent="0.2">
      <c r="A135" s="73" t="s">
        <v>161</v>
      </c>
      <c r="B135" s="206" t="s">
        <v>108</v>
      </c>
      <c r="C135" s="117">
        <v>863</v>
      </c>
      <c r="D135" s="119">
        <v>44656</v>
      </c>
      <c r="E135" s="60"/>
    </row>
    <row r="136" spans="1:5" ht="19.5" customHeight="1" x14ac:dyDescent="0.2">
      <c r="A136" s="73" t="s">
        <v>411</v>
      </c>
      <c r="B136" s="206" t="s">
        <v>412</v>
      </c>
      <c r="C136" s="117">
        <v>834.2</v>
      </c>
      <c r="D136" s="119">
        <v>44680</v>
      </c>
      <c r="E136" s="60"/>
    </row>
    <row r="137" spans="1:5" ht="19.5" customHeight="1" x14ac:dyDescent="0.2">
      <c r="A137" s="73" t="s">
        <v>413</v>
      </c>
      <c r="B137" s="206" t="s">
        <v>414</v>
      </c>
      <c r="C137" s="117">
        <v>806</v>
      </c>
      <c r="D137" s="119">
        <v>44656</v>
      </c>
      <c r="E137" s="60"/>
    </row>
    <row r="138" spans="1:5" ht="19.5" customHeight="1" x14ac:dyDescent="0.2">
      <c r="A138" s="73" t="s">
        <v>415</v>
      </c>
      <c r="B138" s="206" t="s">
        <v>416</v>
      </c>
      <c r="C138" s="117">
        <v>802.61</v>
      </c>
      <c r="D138" s="119">
        <v>44663</v>
      </c>
      <c r="E138" s="60"/>
    </row>
    <row r="139" spans="1:5" ht="19.5" customHeight="1" x14ac:dyDescent="0.2">
      <c r="A139" s="73" t="s">
        <v>415</v>
      </c>
      <c r="B139" s="206" t="s">
        <v>416</v>
      </c>
      <c r="C139" s="117">
        <v>802.61</v>
      </c>
      <c r="D139" s="119">
        <v>44671</v>
      </c>
      <c r="E139" s="60"/>
    </row>
    <row r="140" spans="1:5" ht="19.5" customHeight="1" x14ac:dyDescent="0.2">
      <c r="A140" s="73" t="s">
        <v>417</v>
      </c>
      <c r="B140" s="206" t="s">
        <v>418</v>
      </c>
      <c r="C140" s="117">
        <v>780</v>
      </c>
      <c r="D140" s="119">
        <v>44671</v>
      </c>
      <c r="E140" s="60"/>
    </row>
    <row r="141" spans="1:5" ht="19.5" customHeight="1" x14ac:dyDescent="0.2">
      <c r="A141" s="73" t="s">
        <v>139</v>
      </c>
      <c r="B141" s="206" t="s">
        <v>99</v>
      </c>
      <c r="C141" s="117">
        <v>779.5</v>
      </c>
      <c r="D141" s="119">
        <v>44678</v>
      </c>
      <c r="E141" s="60"/>
    </row>
    <row r="142" spans="1:5" ht="19.5" customHeight="1" x14ac:dyDescent="0.2">
      <c r="A142" s="73" t="s">
        <v>174</v>
      </c>
      <c r="B142" s="206" t="s">
        <v>98</v>
      </c>
      <c r="C142" s="117">
        <v>750</v>
      </c>
      <c r="D142" s="119">
        <v>44657</v>
      </c>
      <c r="E142" s="60"/>
    </row>
    <row r="143" spans="1:5" ht="19.5" customHeight="1" x14ac:dyDescent="0.2">
      <c r="A143" s="73" t="s">
        <v>419</v>
      </c>
      <c r="B143" s="206" t="s">
        <v>420</v>
      </c>
      <c r="C143" s="117">
        <v>740.19</v>
      </c>
      <c r="D143" s="119">
        <v>44677</v>
      </c>
      <c r="E143" s="60"/>
    </row>
    <row r="144" spans="1:5" ht="19.5" customHeight="1" x14ac:dyDescent="0.2">
      <c r="A144" s="73" t="s">
        <v>421</v>
      </c>
      <c r="B144" s="206" t="s">
        <v>422</v>
      </c>
      <c r="C144" s="117">
        <v>700</v>
      </c>
      <c r="D144" s="119">
        <v>44663</v>
      </c>
      <c r="E144" s="60"/>
    </row>
    <row r="145" spans="1:5" ht="19.5" customHeight="1" x14ac:dyDescent="0.2">
      <c r="A145" s="73" t="s">
        <v>423</v>
      </c>
      <c r="B145" s="206" t="s">
        <v>177</v>
      </c>
      <c r="C145" s="117">
        <v>694.71</v>
      </c>
      <c r="D145" s="119">
        <v>44677</v>
      </c>
      <c r="E145" s="60"/>
    </row>
    <row r="146" spans="1:5" ht="19.5" customHeight="1" x14ac:dyDescent="0.2">
      <c r="A146" s="73" t="s">
        <v>424</v>
      </c>
      <c r="B146" s="206" t="s">
        <v>425</v>
      </c>
      <c r="C146" s="117">
        <v>693.51</v>
      </c>
      <c r="D146" s="119">
        <v>44664</v>
      </c>
      <c r="E146" s="60"/>
    </row>
    <row r="147" spans="1:5" ht="19.5" customHeight="1" x14ac:dyDescent="0.2">
      <c r="A147" s="73" t="s">
        <v>93</v>
      </c>
      <c r="B147" s="206" t="s">
        <v>94</v>
      </c>
      <c r="C147" s="117">
        <v>692.85</v>
      </c>
      <c r="D147" s="119">
        <v>44664</v>
      </c>
      <c r="E147" s="60"/>
    </row>
    <row r="148" spans="1:5" ht="19.5" customHeight="1" x14ac:dyDescent="0.2">
      <c r="A148" s="73" t="s">
        <v>219</v>
      </c>
      <c r="B148" s="206" t="s">
        <v>220</v>
      </c>
      <c r="C148" s="117">
        <v>692.16</v>
      </c>
      <c r="D148" s="119">
        <v>44671</v>
      </c>
      <c r="E148" s="60"/>
    </row>
    <row r="149" spans="1:5" ht="19.5" customHeight="1" x14ac:dyDescent="0.2">
      <c r="A149" s="73" t="s">
        <v>212</v>
      </c>
      <c r="B149" s="206" t="s">
        <v>130</v>
      </c>
      <c r="C149" s="117">
        <v>685</v>
      </c>
      <c r="D149" s="119">
        <v>44663</v>
      </c>
      <c r="E149" s="60"/>
    </row>
    <row r="150" spans="1:5" ht="19.5" customHeight="1" x14ac:dyDescent="0.2">
      <c r="A150" s="73" t="s">
        <v>426</v>
      </c>
      <c r="B150" s="206" t="s">
        <v>130</v>
      </c>
      <c r="C150" s="117">
        <v>665.23</v>
      </c>
      <c r="D150" s="119">
        <v>44658</v>
      </c>
      <c r="E150" s="60"/>
    </row>
    <row r="151" spans="1:5" ht="19.5" customHeight="1" x14ac:dyDescent="0.2">
      <c r="A151" s="73" t="s">
        <v>247</v>
      </c>
      <c r="B151" s="206" t="s">
        <v>427</v>
      </c>
      <c r="C151" s="117">
        <v>660</v>
      </c>
      <c r="D151" s="119">
        <v>44657</v>
      </c>
      <c r="E151" s="60"/>
    </row>
    <row r="152" spans="1:5" ht="19.5" customHeight="1" x14ac:dyDescent="0.2">
      <c r="A152" s="73" t="s">
        <v>316</v>
      </c>
      <c r="B152" s="206" t="s">
        <v>428</v>
      </c>
      <c r="C152" s="117">
        <v>658</v>
      </c>
      <c r="D152" s="119">
        <v>44658</v>
      </c>
      <c r="E152" s="60"/>
    </row>
    <row r="153" spans="1:5" ht="19.5" customHeight="1" x14ac:dyDescent="0.2">
      <c r="A153" s="73" t="s">
        <v>429</v>
      </c>
      <c r="B153" s="206" t="s">
        <v>430</v>
      </c>
      <c r="C153" s="117">
        <v>650</v>
      </c>
      <c r="D153" s="119">
        <v>44671</v>
      </c>
      <c r="E153" s="60"/>
    </row>
    <row r="154" spans="1:5" ht="19.5" customHeight="1" x14ac:dyDescent="0.2">
      <c r="A154" s="73" t="s">
        <v>431</v>
      </c>
      <c r="B154" s="206" t="s">
        <v>112</v>
      </c>
      <c r="C154" s="117">
        <v>635.37</v>
      </c>
      <c r="D154" s="119">
        <v>44678</v>
      </c>
      <c r="E154" s="60"/>
    </row>
    <row r="155" spans="1:5" ht="19.5" customHeight="1" x14ac:dyDescent="0.2">
      <c r="A155" s="73" t="s">
        <v>432</v>
      </c>
      <c r="B155" s="206" t="s">
        <v>112</v>
      </c>
      <c r="C155" s="117">
        <v>630.35</v>
      </c>
      <c r="D155" s="119">
        <v>44664</v>
      </c>
      <c r="E155" s="60"/>
    </row>
    <row r="156" spans="1:5" ht="19.5" customHeight="1" x14ac:dyDescent="0.2">
      <c r="A156" s="73" t="s">
        <v>119</v>
      </c>
      <c r="B156" s="206" t="s">
        <v>149</v>
      </c>
      <c r="C156" s="117">
        <v>603.51</v>
      </c>
      <c r="D156" s="119">
        <v>44656</v>
      </c>
      <c r="E156" s="60"/>
    </row>
    <row r="157" spans="1:5" ht="19.5" customHeight="1" x14ac:dyDescent="0.2">
      <c r="A157" s="73" t="s">
        <v>433</v>
      </c>
      <c r="B157" s="206" t="s">
        <v>148</v>
      </c>
      <c r="C157" s="117">
        <v>600</v>
      </c>
      <c r="D157" s="119">
        <v>44671</v>
      </c>
      <c r="E157" s="60"/>
    </row>
    <row r="158" spans="1:5" ht="19.5" customHeight="1" x14ac:dyDescent="0.2">
      <c r="A158" s="73" t="s">
        <v>434</v>
      </c>
      <c r="B158" s="206" t="s">
        <v>435</v>
      </c>
      <c r="C158" s="117">
        <v>600</v>
      </c>
      <c r="D158" s="119">
        <v>44671</v>
      </c>
      <c r="E158" s="60"/>
    </row>
    <row r="159" spans="1:5" ht="19.5" customHeight="1" x14ac:dyDescent="0.2">
      <c r="A159" s="73" t="s">
        <v>186</v>
      </c>
      <c r="B159" s="206" t="s">
        <v>127</v>
      </c>
      <c r="C159" s="117">
        <v>594.01</v>
      </c>
      <c r="D159" s="119">
        <v>44656</v>
      </c>
      <c r="E159" s="60"/>
    </row>
    <row r="160" spans="1:5" ht="19.5" customHeight="1" x14ac:dyDescent="0.2">
      <c r="A160" s="73" t="s">
        <v>93</v>
      </c>
      <c r="B160" s="206" t="s">
        <v>94</v>
      </c>
      <c r="C160" s="117">
        <v>584.22</v>
      </c>
      <c r="D160" s="119">
        <v>44658</v>
      </c>
      <c r="E160" s="60"/>
    </row>
    <row r="161" spans="1:5" ht="19.5" customHeight="1" x14ac:dyDescent="0.2">
      <c r="A161" s="73" t="s">
        <v>184</v>
      </c>
      <c r="B161" s="206" t="s">
        <v>130</v>
      </c>
      <c r="C161" s="117">
        <v>574</v>
      </c>
      <c r="D161" s="119">
        <v>44657</v>
      </c>
      <c r="E161" s="60"/>
    </row>
    <row r="162" spans="1:5" ht="19.5" customHeight="1" x14ac:dyDescent="0.2">
      <c r="A162" s="73" t="s">
        <v>436</v>
      </c>
      <c r="B162" s="206" t="s">
        <v>437</v>
      </c>
      <c r="C162" s="117">
        <v>570</v>
      </c>
      <c r="D162" s="119">
        <v>44663</v>
      </c>
      <c r="E162" s="60"/>
    </row>
    <row r="163" spans="1:5" ht="19.5" customHeight="1" x14ac:dyDescent="0.2">
      <c r="A163" s="73" t="s">
        <v>438</v>
      </c>
      <c r="B163" s="206" t="s">
        <v>439</v>
      </c>
      <c r="C163" s="117">
        <v>564.29999999999995</v>
      </c>
      <c r="D163" s="119">
        <v>44658</v>
      </c>
      <c r="E163" s="60"/>
    </row>
    <row r="164" spans="1:5" ht="19.5" customHeight="1" x14ac:dyDescent="0.2">
      <c r="A164" s="73" t="s">
        <v>440</v>
      </c>
      <c r="B164" s="206" t="s">
        <v>122</v>
      </c>
      <c r="C164" s="117">
        <v>563.51</v>
      </c>
      <c r="D164" s="119">
        <v>44677</v>
      </c>
      <c r="E164" s="60"/>
    </row>
    <row r="165" spans="1:5" ht="19.5" customHeight="1" x14ac:dyDescent="0.2">
      <c r="A165" s="73" t="s">
        <v>314</v>
      </c>
      <c r="B165" s="206" t="s">
        <v>315</v>
      </c>
      <c r="C165" s="117">
        <v>560</v>
      </c>
      <c r="D165" s="119">
        <v>44663</v>
      </c>
      <c r="E165" s="60"/>
    </row>
    <row r="166" spans="1:5" ht="19.5" customHeight="1" x14ac:dyDescent="0.2">
      <c r="A166" s="73" t="s">
        <v>441</v>
      </c>
      <c r="B166" s="206" t="s">
        <v>442</v>
      </c>
      <c r="C166" s="117">
        <v>560</v>
      </c>
      <c r="D166" s="119">
        <v>44664</v>
      </c>
      <c r="E166" s="60"/>
    </row>
    <row r="167" spans="1:5" ht="19.5" customHeight="1" x14ac:dyDescent="0.2">
      <c r="A167" s="73" t="s">
        <v>195</v>
      </c>
      <c r="B167" s="206" t="s">
        <v>98</v>
      </c>
      <c r="C167" s="117">
        <v>558.20000000000005</v>
      </c>
      <c r="D167" s="119">
        <v>44677</v>
      </c>
      <c r="E167" s="60"/>
    </row>
    <row r="168" spans="1:5" ht="19.5" customHeight="1" x14ac:dyDescent="0.2">
      <c r="A168" s="73" t="s">
        <v>233</v>
      </c>
      <c r="B168" s="206" t="s">
        <v>100</v>
      </c>
      <c r="C168" s="117">
        <v>555.22</v>
      </c>
      <c r="D168" s="119">
        <v>44677</v>
      </c>
      <c r="E168" s="60"/>
    </row>
    <row r="169" spans="1:5" ht="19.5" customHeight="1" x14ac:dyDescent="0.2">
      <c r="A169" s="73" t="s">
        <v>212</v>
      </c>
      <c r="B169" s="206" t="s">
        <v>443</v>
      </c>
      <c r="C169" s="117">
        <v>555</v>
      </c>
      <c r="D169" s="119">
        <v>44671</v>
      </c>
      <c r="E169" s="60"/>
    </row>
    <row r="170" spans="1:5" ht="19.5" customHeight="1" x14ac:dyDescent="0.2">
      <c r="A170" s="73" t="s">
        <v>224</v>
      </c>
      <c r="B170" s="206" t="s">
        <v>444</v>
      </c>
      <c r="C170" s="117">
        <v>552</v>
      </c>
      <c r="D170" s="119">
        <v>44656</v>
      </c>
      <c r="E170" s="60"/>
    </row>
    <row r="171" spans="1:5" ht="19.5" customHeight="1" x14ac:dyDescent="0.2">
      <c r="A171" s="73" t="s">
        <v>221</v>
      </c>
      <c r="B171" s="206" t="s">
        <v>222</v>
      </c>
      <c r="C171" s="117">
        <v>548.5</v>
      </c>
      <c r="D171" s="119">
        <v>44671</v>
      </c>
      <c r="E171" s="60"/>
    </row>
    <row r="172" spans="1:5" ht="19.5" customHeight="1" x14ac:dyDescent="0.2">
      <c r="A172" s="73" t="s">
        <v>241</v>
      </c>
      <c r="B172" s="206" t="s">
        <v>445</v>
      </c>
      <c r="C172" s="117">
        <v>540</v>
      </c>
      <c r="D172" s="119">
        <v>44671</v>
      </c>
      <c r="E172" s="60"/>
    </row>
    <row r="173" spans="1:5" ht="19.5" customHeight="1" x14ac:dyDescent="0.2">
      <c r="A173" s="73" t="s">
        <v>446</v>
      </c>
      <c r="B173" s="206" t="s">
        <v>447</v>
      </c>
      <c r="C173" s="117">
        <v>540</v>
      </c>
      <c r="D173" s="119">
        <v>44677</v>
      </c>
      <c r="E173" s="60"/>
    </row>
    <row r="174" spans="1:5" ht="19.5" customHeight="1" x14ac:dyDescent="0.2">
      <c r="A174" s="73" t="s">
        <v>110</v>
      </c>
      <c r="B174" s="206" t="s">
        <v>111</v>
      </c>
      <c r="C174" s="117">
        <v>535</v>
      </c>
      <c r="D174" s="119">
        <v>44672</v>
      </c>
      <c r="E174" s="60"/>
    </row>
    <row r="175" spans="1:5" ht="19.5" customHeight="1" x14ac:dyDescent="0.2">
      <c r="A175" s="73" t="s">
        <v>229</v>
      </c>
      <c r="B175" s="206" t="s">
        <v>230</v>
      </c>
      <c r="C175" s="117">
        <v>525</v>
      </c>
      <c r="D175" s="119">
        <v>44671</v>
      </c>
      <c r="E175" s="60"/>
    </row>
    <row r="176" spans="1:5" ht="19.5" customHeight="1" x14ac:dyDescent="0.2">
      <c r="A176" s="73" t="s">
        <v>97</v>
      </c>
      <c r="B176" s="206" t="s">
        <v>98</v>
      </c>
      <c r="C176" s="117">
        <v>523.4</v>
      </c>
      <c r="D176" s="119">
        <v>44671</v>
      </c>
      <c r="E176" s="60"/>
    </row>
    <row r="177" spans="1:5" ht="19.5" customHeight="1" x14ac:dyDescent="0.2">
      <c r="A177" s="73" t="s">
        <v>119</v>
      </c>
      <c r="B177" s="206" t="s">
        <v>111</v>
      </c>
      <c r="C177" s="117">
        <v>520.47</v>
      </c>
      <c r="D177" s="119">
        <v>44658</v>
      </c>
      <c r="E177" s="60"/>
    </row>
    <row r="178" spans="1:5" ht="19.5" customHeight="1" x14ac:dyDescent="0.2">
      <c r="A178" s="73" t="s">
        <v>119</v>
      </c>
      <c r="B178" s="206" t="s">
        <v>227</v>
      </c>
      <c r="C178" s="117">
        <v>518.47</v>
      </c>
      <c r="D178" s="119">
        <v>44678</v>
      </c>
      <c r="E178" s="60"/>
    </row>
    <row r="179" spans="1:5" ht="19.5" customHeight="1" x14ac:dyDescent="0.2">
      <c r="A179" s="73" t="s">
        <v>119</v>
      </c>
      <c r="B179" s="206" t="s">
        <v>227</v>
      </c>
      <c r="C179" s="117">
        <v>517.27</v>
      </c>
      <c r="D179" s="119">
        <v>44656</v>
      </c>
      <c r="E179" s="60"/>
    </row>
    <row r="180" spans="1:5" ht="19.5" customHeight="1" x14ac:dyDescent="0.2">
      <c r="A180" s="73" t="s">
        <v>448</v>
      </c>
      <c r="B180" s="206" t="s">
        <v>148</v>
      </c>
      <c r="C180" s="117">
        <v>500</v>
      </c>
      <c r="D180" s="119">
        <v>44671</v>
      </c>
      <c r="E180" s="60"/>
    </row>
    <row r="181" spans="1:5" ht="19.5" customHeight="1" x14ac:dyDescent="0.2">
      <c r="A181" s="73" t="s">
        <v>449</v>
      </c>
      <c r="B181" s="206" t="s">
        <v>337</v>
      </c>
      <c r="C181" s="117">
        <v>500</v>
      </c>
      <c r="D181" s="119">
        <v>44663</v>
      </c>
      <c r="E181" s="60"/>
    </row>
    <row r="182" spans="1:5" ht="19.5" customHeight="1" x14ac:dyDescent="0.2">
      <c r="A182" s="73" t="s">
        <v>162</v>
      </c>
      <c r="B182" s="206" t="s">
        <v>450</v>
      </c>
      <c r="C182" s="117">
        <v>495</v>
      </c>
      <c r="D182" s="119">
        <v>44663</v>
      </c>
      <c r="E182" s="60"/>
    </row>
    <row r="183" spans="1:5" ht="19.5" customHeight="1" x14ac:dyDescent="0.2">
      <c r="A183" s="73" t="s">
        <v>137</v>
      </c>
      <c r="B183" s="206" t="s">
        <v>158</v>
      </c>
      <c r="C183" s="117">
        <v>493.79</v>
      </c>
      <c r="D183" s="119">
        <v>44678</v>
      </c>
      <c r="E183" s="60"/>
    </row>
    <row r="184" spans="1:5" ht="19.5" customHeight="1" x14ac:dyDescent="0.2">
      <c r="A184" s="73" t="s">
        <v>451</v>
      </c>
      <c r="B184" s="206" t="s">
        <v>190</v>
      </c>
      <c r="C184" s="117">
        <v>487.19</v>
      </c>
      <c r="D184" s="119">
        <v>44677</v>
      </c>
      <c r="E184" s="60"/>
    </row>
    <row r="185" spans="1:5" ht="19.5" customHeight="1" x14ac:dyDescent="0.2">
      <c r="A185" s="73" t="s">
        <v>154</v>
      </c>
      <c r="B185" s="206" t="s">
        <v>130</v>
      </c>
      <c r="C185" s="117">
        <v>472.29</v>
      </c>
      <c r="D185" s="119">
        <v>44663</v>
      </c>
      <c r="E185" s="60"/>
    </row>
    <row r="186" spans="1:5" ht="19.5" customHeight="1" x14ac:dyDescent="0.2">
      <c r="A186" s="73" t="s">
        <v>452</v>
      </c>
      <c r="B186" s="206" t="s">
        <v>453</v>
      </c>
      <c r="C186" s="117">
        <v>471.91</v>
      </c>
      <c r="D186" s="119">
        <v>44657</v>
      </c>
      <c r="E186" s="60"/>
    </row>
    <row r="187" spans="1:5" ht="19.5" customHeight="1" x14ac:dyDescent="0.2">
      <c r="A187" s="73" t="s">
        <v>253</v>
      </c>
      <c r="B187" s="206" t="s">
        <v>454</v>
      </c>
      <c r="C187" s="117">
        <v>457.6</v>
      </c>
      <c r="D187" s="119">
        <v>44671</v>
      </c>
      <c r="E187" s="60"/>
    </row>
    <row r="188" spans="1:5" ht="19.5" customHeight="1" x14ac:dyDescent="0.2">
      <c r="A188" s="73" t="s">
        <v>164</v>
      </c>
      <c r="B188" s="206" t="s">
        <v>455</v>
      </c>
      <c r="C188" s="117">
        <v>457.6</v>
      </c>
      <c r="D188" s="119">
        <v>44678</v>
      </c>
      <c r="E188" s="60"/>
    </row>
    <row r="189" spans="1:5" ht="19.5" customHeight="1" x14ac:dyDescent="0.2">
      <c r="A189" s="73" t="s">
        <v>456</v>
      </c>
      <c r="B189" s="206" t="s">
        <v>112</v>
      </c>
      <c r="C189" s="117">
        <v>450</v>
      </c>
      <c r="D189" s="119">
        <v>44678</v>
      </c>
      <c r="E189" s="60"/>
    </row>
    <row r="190" spans="1:5" ht="19.5" customHeight="1" x14ac:dyDescent="0.2">
      <c r="A190" s="73" t="s">
        <v>379</v>
      </c>
      <c r="B190" s="206" t="s">
        <v>112</v>
      </c>
      <c r="C190" s="117">
        <v>449.56</v>
      </c>
      <c r="D190" s="119">
        <v>44678</v>
      </c>
      <c r="E190" s="60"/>
    </row>
    <row r="191" spans="1:5" ht="19.5" customHeight="1" x14ac:dyDescent="0.2">
      <c r="A191" s="73" t="s">
        <v>457</v>
      </c>
      <c r="B191" s="206" t="s">
        <v>112</v>
      </c>
      <c r="C191" s="117">
        <v>448</v>
      </c>
      <c r="D191" s="119">
        <v>44677</v>
      </c>
      <c r="E191" s="60"/>
    </row>
    <row r="192" spans="1:5" ht="19.5" customHeight="1" x14ac:dyDescent="0.2">
      <c r="A192" s="73" t="s">
        <v>458</v>
      </c>
      <c r="B192" s="206" t="s">
        <v>459</v>
      </c>
      <c r="C192" s="117">
        <v>444.1</v>
      </c>
      <c r="D192" s="119">
        <v>44678</v>
      </c>
      <c r="E192" s="60"/>
    </row>
    <row r="193" spans="1:5" ht="19.5" customHeight="1" x14ac:dyDescent="0.2">
      <c r="A193" s="73" t="s">
        <v>262</v>
      </c>
      <c r="B193" s="206" t="s">
        <v>127</v>
      </c>
      <c r="C193" s="117">
        <v>438.3</v>
      </c>
      <c r="D193" s="119">
        <v>44657</v>
      </c>
      <c r="E193" s="60"/>
    </row>
    <row r="194" spans="1:5" ht="19.5" customHeight="1" x14ac:dyDescent="0.2">
      <c r="A194" s="73" t="s">
        <v>208</v>
      </c>
      <c r="B194" s="206" t="s">
        <v>117</v>
      </c>
      <c r="C194" s="117">
        <v>428.3</v>
      </c>
      <c r="D194" s="119">
        <v>44664</v>
      </c>
      <c r="E194" s="60"/>
    </row>
    <row r="195" spans="1:5" ht="19.5" customHeight="1" x14ac:dyDescent="0.2">
      <c r="A195" s="73" t="s">
        <v>209</v>
      </c>
      <c r="B195" s="206" t="s">
        <v>460</v>
      </c>
      <c r="C195" s="117">
        <v>421.6</v>
      </c>
      <c r="D195" s="119">
        <v>44671</v>
      </c>
      <c r="E195" s="60"/>
    </row>
    <row r="196" spans="1:5" ht="19.5" customHeight="1" x14ac:dyDescent="0.2">
      <c r="A196" s="73" t="s">
        <v>187</v>
      </c>
      <c r="B196" s="206" t="s">
        <v>100</v>
      </c>
      <c r="C196" s="117">
        <v>417</v>
      </c>
      <c r="D196" s="119">
        <v>44671</v>
      </c>
      <c r="E196" s="60"/>
    </row>
    <row r="197" spans="1:5" ht="19.5" customHeight="1" x14ac:dyDescent="0.2">
      <c r="A197" s="73" t="s">
        <v>157</v>
      </c>
      <c r="B197" s="206" t="s">
        <v>461</v>
      </c>
      <c r="C197" s="117">
        <v>410</v>
      </c>
      <c r="D197" s="119">
        <v>44664</v>
      </c>
      <c r="E197" s="60"/>
    </row>
    <row r="198" spans="1:5" ht="19.5" customHeight="1" x14ac:dyDescent="0.2">
      <c r="A198" s="73" t="s">
        <v>462</v>
      </c>
      <c r="B198" s="206" t="s">
        <v>337</v>
      </c>
      <c r="C198" s="117">
        <v>400</v>
      </c>
      <c r="D198" s="119">
        <v>44663</v>
      </c>
      <c r="E198" s="60"/>
    </row>
    <row r="199" spans="1:5" ht="19.5" customHeight="1" x14ac:dyDescent="0.2">
      <c r="A199" s="73" t="s">
        <v>463</v>
      </c>
      <c r="B199" s="206" t="s">
        <v>464</v>
      </c>
      <c r="C199" s="117">
        <v>399.1</v>
      </c>
      <c r="D199" s="119">
        <v>44663</v>
      </c>
      <c r="E199" s="60"/>
    </row>
    <row r="200" spans="1:5" ht="19.5" customHeight="1" x14ac:dyDescent="0.2">
      <c r="A200" s="73" t="s">
        <v>465</v>
      </c>
      <c r="B200" s="206" t="s">
        <v>466</v>
      </c>
      <c r="C200" s="117">
        <v>398</v>
      </c>
      <c r="D200" s="119">
        <v>44657</v>
      </c>
      <c r="E200" s="60"/>
    </row>
    <row r="201" spans="1:5" ht="19.5" customHeight="1" x14ac:dyDescent="0.2">
      <c r="A201" s="73" t="s">
        <v>142</v>
      </c>
      <c r="B201" s="206" t="s">
        <v>180</v>
      </c>
      <c r="C201" s="117">
        <v>395.48</v>
      </c>
      <c r="D201" s="119">
        <v>44671</v>
      </c>
      <c r="E201" s="60"/>
    </row>
    <row r="202" spans="1:5" ht="19.5" customHeight="1" x14ac:dyDescent="0.2">
      <c r="A202" s="73" t="s">
        <v>263</v>
      </c>
      <c r="B202" s="206" t="s">
        <v>264</v>
      </c>
      <c r="C202" s="117">
        <v>394.19</v>
      </c>
      <c r="D202" s="119">
        <v>44671</v>
      </c>
      <c r="E202" s="60"/>
    </row>
    <row r="203" spans="1:5" ht="19.5" customHeight="1" x14ac:dyDescent="0.2">
      <c r="A203" s="73" t="s">
        <v>467</v>
      </c>
      <c r="B203" s="206" t="s">
        <v>468</v>
      </c>
      <c r="C203" s="117">
        <v>390</v>
      </c>
      <c r="D203" s="119">
        <v>44658</v>
      </c>
      <c r="E203" s="60"/>
    </row>
    <row r="204" spans="1:5" ht="19.5" customHeight="1" x14ac:dyDescent="0.2">
      <c r="A204" s="73" t="s">
        <v>469</v>
      </c>
      <c r="B204" s="206" t="s">
        <v>470</v>
      </c>
      <c r="C204" s="117">
        <v>390</v>
      </c>
      <c r="D204" s="119">
        <v>44658</v>
      </c>
      <c r="E204" s="60"/>
    </row>
    <row r="205" spans="1:5" ht="19.5" customHeight="1" x14ac:dyDescent="0.2">
      <c r="A205" s="73" t="s">
        <v>271</v>
      </c>
      <c r="B205" s="206" t="s">
        <v>471</v>
      </c>
      <c r="C205" s="117">
        <v>389.38</v>
      </c>
      <c r="D205" s="119">
        <v>44671</v>
      </c>
      <c r="E205" s="60"/>
    </row>
    <row r="206" spans="1:5" ht="19.5" customHeight="1" x14ac:dyDescent="0.2">
      <c r="A206" s="73" t="s">
        <v>472</v>
      </c>
      <c r="B206" s="206" t="s">
        <v>100</v>
      </c>
      <c r="C206" s="117">
        <v>386.75</v>
      </c>
      <c r="D206" s="119">
        <v>44663</v>
      </c>
      <c r="E206" s="60"/>
    </row>
    <row r="207" spans="1:5" ht="19.5" customHeight="1" x14ac:dyDescent="0.2">
      <c r="A207" s="73" t="s">
        <v>473</v>
      </c>
      <c r="B207" s="206" t="s">
        <v>101</v>
      </c>
      <c r="C207" s="117">
        <v>384.38</v>
      </c>
      <c r="D207" s="119">
        <v>44671</v>
      </c>
      <c r="E207" s="60"/>
    </row>
    <row r="208" spans="1:5" ht="19.5" customHeight="1" x14ac:dyDescent="0.2">
      <c r="A208" s="73" t="s">
        <v>474</v>
      </c>
      <c r="B208" s="206" t="s">
        <v>475</v>
      </c>
      <c r="C208" s="117">
        <v>382.2</v>
      </c>
      <c r="D208" s="119">
        <v>44658</v>
      </c>
      <c r="E208" s="60"/>
    </row>
    <row r="209" spans="1:5" ht="19.5" customHeight="1" x14ac:dyDescent="0.2">
      <c r="A209" s="73" t="s">
        <v>476</v>
      </c>
      <c r="B209" s="206" t="s">
        <v>477</v>
      </c>
      <c r="C209" s="117">
        <v>381.42</v>
      </c>
      <c r="D209" s="119">
        <v>44677</v>
      </c>
      <c r="E209" s="60"/>
    </row>
    <row r="210" spans="1:5" ht="19.5" customHeight="1" x14ac:dyDescent="0.2">
      <c r="A210" s="73" t="s">
        <v>135</v>
      </c>
      <c r="B210" s="206" t="s">
        <v>124</v>
      </c>
      <c r="C210" s="117">
        <v>380.99</v>
      </c>
      <c r="D210" s="119">
        <v>44663</v>
      </c>
      <c r="E210" s="60"/>
    </row>
    <row r="211" spans="1:5" ht="19.5" customHeight="1" x14ac:dyDescent="0.2">
      <c r="A211" s="73" t="s">
        <v>110</v>
      </c>
      <c r="B211" s="206" t="s">
        <v>111</v>
      </c>
      <c r="C211" s="117">
        <v>378.3</v>
      </c>
      <c r="D211" s="119">
        <v>44671</v>
      </c>
      <c r="E211" s="60"/>
    </row>
    <row r="212" spans="1:5" ht="19.5" customHeight="1" x14ac:dyDescent="0.2">
      <c r="A212" s="73" t="s">
        <v>478</v>
      </c>
      <c r="B212" s="206" t="s">
        <v>479</v>
      </c>
      <c r="C212" s="117">
        <v>369.14</v>
      </c>
      <c r="D212" s="119">
        <v>44671</v>
      </c>
      <c r="E212" s="60"/>
    </row>
    <row r="213" spans="1:5" ht="19.5" customHeight="1" x14ac:dyDescent="0.2">
      <c r="A213" s="73" t="s">
        <v>269</v>
      </c>
      <c r="B213" s="206" t="s">
        <v>270</v>
      </c>
      <c r="C213" s="117">
        <v>366.03</v>
      </c>
      <c r="D213" s="119">
        <v>44671</v>
      </c>
      <c r="E213" s="60"/>
    </row>
    <row r="214" spans="1:5" ht="19.5" customHeight="1" x14ac:dyDescent="0.2">
      <c r="A214" s="73" t="s">
        <v>145</v>
      </c>
      <c r="B214" s="206" t="s">
        <v>480</v>
      </c>
      <c r="C214" s="117">
        <v>359.39</v>
      </c>
      <c r="D214" s="119">
        <v>44677</v>
      </c>
      <c r="E214" s="60"/>
    </row>
    <row r="215" spans="1:5" ht="19.5" customHeight="1" x14ac:dyDescent="0.2">
      <c r="A215" s="73" t="s">
        <v>370</v>
      </c>
      <c r="B215" s="206" t="s">
        <v>100</v>
      </c>
      <c r="C215" s="117">
        <v>358.53</v>
      </c>
      <c r="D215" s="119">
        <v>44677</v>
      </c>
      <c r="E215" s="60"/>
    </row>
    <row r="216" spans="1:5" ht="19.5" customHeight="1" x14ac:dyDescent="0.2">
      <c r="A216" s="73" t="s">
        <v>268</v>
      </c>
      <c r="B216" s="206" t="s">
        <v>481</v>
      </c>
      <c r="C216" s="117">
        <v>355</v>
      </c>
      <c r="D216" s="119">
        <v>44656</v>
      </c>
      <c r="E216" s="60"/>
    </row>
    <row r="217" spans="1:5" ht="19.5" customHeight="1" x14ac:dyDescent="0.2">
      <c r="A217" s="73" t="s">
        <v>236</v>
      </c>
      <c r="B217" s="206" t="s">
        <v>482</v>
      </c>
      <c r="C217" s="117">
        <v>350</v>
      </c>
      <c r="D217" s="119">
        <v>44663</v>
      </c>
      <c r="E217" s="60"/>
    </row>
    <row r="218" spans="1:5" ht="19.5" customHeight="1" x14ac:dyDescent="0.2">
      <c r="A218" s="73" t="s">
        <v>210</v>
      </c>
      <c r="B218" s="206" t="s">
        <v>211</v>
      </c>
      <c r="C218" s="117">
        <v>345</v>
      </c>
      <c r="D218" s="119">
        <v>44656</v>
      </c>
      <c r="E218" s="60"/>
    </row>
    <row r="219" spans="1:5" ht="19.5" customHeight="1" x14ac:dyDescent="0.2">
      <c r="A219" s="73" t="s">
        <v>483</v>
      </c>
      <c r="B219" s="206" t="s">
        <v>484</v>
      </c>
      <c r="C219" s="117">
        <v>333.59</v>
      </c>
      <c r="D219" s="119">
        <v>44677</v>
      </c>
      <c r="E219" s="60"/>
    </row>
    <row r="220" spans="1:5" ht="19.5" customHeight="1" x14ac:dyDescent="0.2">
      <c r="A220" s="73" t="s">
        <v>232</v>
      </c>
      <c r="B220" s="206" t="s">
        <v>274</v>
      </c>
      <c r="C220" s="117">
        <v>329.58</v>
      </c>
      <c r="D220" s="119">
        <v>44671</v>
      </c>
      <c r="E220" s="60"/>
    </row>
    <row r="221" spans="1:5" ht="19.5" customHeight="1" x14ac:dyDescent="0.2">
      <c r="A221" s="73" t="s">
        <v>145</v>
      </c>
      <c r="B221" s="206" t="s">
        <v>180</v>
      </c>
      <c r="C221" s="117">
        <v>327.82</v>
      </c>
      <c r="D221" s="119">
        <v>44671</v>
      </c>
    </row>
    <row r="222" spans="1:5" ht="19.5" customHeight="1" x14ac:dyDescent="0.2">
      <c r="A222" s="73" t="s">
        <v>485</v>
      </c>
      <c r="B222" s="206" t="s">
        <v>486</v>
      </c>
      <c r="C222" s="117">
        <v>325</v>
      </c>
      <c r="D222" s="119">
        <v>44677</v>
      </c>
    </row>
    <row r="223" spans="1:5" ht="19.5" customHeight="1" x14ac:dyDescent="0.2">
      <c r="A223" s="73" t="s">
        <v>248</v>
      </c>
      <c r="B223" s="206" t="s">
        <v>226</v>
      </c>
      <c r="C223" s="117">
        <v>320</v>
      </c>
      <c r="D223" s="119">
        <v>44658</v>
      </c>
    </row>
    <row r="224" spans="1:5" ht="19.5" customHeight="1" x14ac:dyDescent="0.2">
      <c r="A224" s="73" t="s">
        <v>166</v>
      </c>
      <c r="B224" s="206" t="s">
        <v>226</v>
      </c>
      <c r="C224" s="117">
        <v>320</v>
      </c>
      <c r="D224" s="119">
        <v>44658</v>
      </c>
    </row>
    <row r="225" spans="1:4" ht="19.5" customHeight="1" x14ac:dyDescent="0.2">
      <c r="A225" s="73" t="s">
        <v>487</v>
      </c>
      <c r="B225" s="206" t="s">
        <v>226</v>
      </c>
      <c r="C225" s="117">
        <v>320</v>
      </c>
      <c r="D225" s="119">
        <v>44658</v>
      </c>
    </row>
    <row r="226" spans="1:4" ht="19.5" customHeight="1" x14ac:dyDescent="0.2">
      <c r="A226" s="73" t="s">
        <v>488</v>
      </c>
      <c r="B226" s="206" t="s">
        <v>445</v>
      </c>
      <c r="C226" s="117">
        <v>320</v>
      </c>
      <c r="D226" s="119">
        <v>44671</v>
      </c>
    </row>
    <row r="227" spans="1:4" ht="19.5" customHeight="1" x14ac:dyDescent="0.2">
      <c r="A227" s="73" t="s">
        <v>237</v>
      </c>
      <c r="B227" s="206" t="s">
        <v>226</v>
      </c>
      <c r="C227" s="117">
        <v>320</v>
      </c>
      <c r="D227" s="119">
        <v>44658</v>
      </c>
    </row>
    <row r="228" spans="1:4" ht="19.5" customHeight="1" x14ac:dyDescent="0.2">
      <c r="A228" s="73" t="s">
        <v>489</v>
      </c>
      <c r="B228" s="206" t="s">
        <v>445</v>
      </c>
      <c r="C228" s="117">
        <v>320</v>
      </c>
      <c r="D228" s="119">
        <v>44671</v>
      </c>
    </row>
    <row r="229" spans="1:4" ht="19.5" customHeight="1" x14ac:dyDescent="0.2">
      <c r="A229" s="73" t="s">
        <v>96</v>
      </c>
      <c r="B229" s="206" t="s">
        <v>94</v>
      </c>
      <c r="C229" s="117">
        <v>318.7</v>
      </c>
      <c r="D229" s="119">
        <v>44658</v>
      </c>
    </row>
    <row r="230" spans="1:4" ht="19.5" customHeight="1" x14ac:dyDescent="0.2">
      <c r="A230" s="73" t="s">
        <v>174</v>
      </c>
      <c r="B230" s="206" t="s">
        <v>98</v>
      </c>
      <c r="C230" s="117">
        <v>318</v>
      </c>
      <c r="D230" s="119">
        <v>44656</v>
      </c>
    </row>
    <row r="231" spans="1:4" ht="19.5" customHeight="1" x14ac:dyDescent="0.2">
      <c r="A231" s="73" t="s">
        <v>116</v>
      </c>
      <c r="B231" s="206" t="s">
        <v>112</v>
      </c>
      <c r="C231" s="117">
        <v>316.87</v>
      </c>
      <c r="D231" s="119">
        <v>44664</v>
      </c>
    </row>
    <row r="232" spans="1:4" ht="19.5" customHeight="1" x14ac:dyDescent="0.2">
      <c r="A232" s="73" t="s">
        <v>128</v>
      </c>
      <c r="B232" s="206" t="s">
        <v>217</v>
      </c>
      <c r="C232" s="117">
        <v>315.05</v>
      </c>
      <c r="D232" s="119">
        <v>44657</v>
      </c>
    </row>
    <row r="233" spans="1:4" ht="19.5" customHeight="1" x14ac:dyDescent="0.2">
      <c r="A233" s="73" t="s">
        <v>490</v>
      </c>
      <c r="B233" s="206" t="s">
        <v>177</v>
      </c>
      <c r="C233" s="117">
        <v>315</v>
      </c>
      <c r="D233" s="119">
        <v>44677</v>
      </c>
    </row>
    <row r="234" spans="1:4" ht="19.5" customHeight="1" x14ac:dyDescent="0.2">
      <c r="A234" s="73" t="s">
        <v>185</v>
      </c>
      <c r="B234" s="206" t="s">
        <v>115</v>
      </c>
      <c r="C234" s="117">
        <v>314.95</v>
      </c>
      <c r="D234" s="119">
        <v>44663</v>
      </c>
    </row>
    <row r="235" spans="1:4" ht="19.5" customHeight="1" x14ac:dyDescent="0.2">
      <c r="A235" s="73" t="s">
        <v>96</v>
      </c>
      <c r="B235" s="206" t="s">
        <v>94</v>
      </c>
      <c r="C235" s="117">
        <v>307.74</v>
      </c>
      <c r="D235" s="119">
        <v>44672</v>
      </c>
    </row>
    <row r="236" spans="1:4" ht="19.5" customHeight="1" x14ac:dyDescent="0.2">
      <c r="A236" s="73" t="s">
        <v>491</v>
      </c>
      <c r="B236" s="206" t="s">
        <v>492</v>
      </c>
      <c r="C236" s="117">
        <v>302.8</v>
      </c>
      <c r="D236" s="119">
        <v>44663</v>
      </c>
    </row>
    <row r="237" spans="1:4" ht="19.5" customHeight="1" x14ac:dyDescent="0.2">
      <c r="A237" s="73" t="s">
        <v>493</v>
      </c>
      <c r="B237" s="206" t="s">
        <v>117</v>
      </c>
      <c r="C237" s="117">
        <v>300</v>
      </c>
      <c r="D237" s="119">
        <v>44677</v>
      </c>
    </row>
    <row r="238" spans="1:4" ht="19.5" customHeight="1" x14ac:dyDescent="0.2">
      <c r="A238" s="73" t="s">
        <v>494</v>
      </c>
      <c r="B238" s="206" t="s">
        <v>495</v>
      </c>
      <c r="C238" s="117">
        <v>300</v>
      </c>
      <c r="D238" s="119">
        <v>44656</v>
      </c>
    </row>
    <row r="239" spans="1:4" ht="19.5" customHeight="1" x14ac:dyDescent="0.2">
      <c r="A239" s="73" t="s">
        <v>341</v>
      </c>
      <c r="B239" s="206" t="s">
        <v>102</v>
      </c>
      <c r="C239" s="117">
        <v>300</v>
      </c>
      <c r="D239" s="119">
        <v>44656</v>
      </c>
    </row>
    <row r="240" spans="1:4" ht="19.5" customHeight="1" x14ac:dyDescent="0.2">
      <c r="A240" s="73" t="s">
        <v>413</v>
      </c>
      <c r="B240" s="206" t="s">
        <v>496</v>
      </c>
      <c r="C240" s="117">
        <v>288</v>
      </c>
      <c r="D240" s="119">
        <v>44664</v>
      </c>
    </row>
    <row r="241" spans="1:4" ht="19.5" customHeight="1" x14ac:dyDescent="0.2">
      <c r="A241" s="73" t="s">
        <v>497</v>
      </c>
      <c r="B241" s="206" t="s">
        <v>133</v>
      </c>
      <c r="C241" s="117">
        <v>281.89999999999998</v>
      </c>
      <c r="D241" s="119">
        <v>44656</v>
      </c>
    </row>
    <row r="242" spans="1:4" ht="19.5" customHeight="1" x14ac:dyDescent="0.2">
      <c r="A242" s="73" t="s">
        <v>498</v>
      </c>
      <c r="B242" s="206" t="s">
        <v>499</v>
      </c>
      <c r="C242" s="117">
        <v>277.29000000000002</v>
      </c>
      <c r="D242" s="119">
        <v>44672</v>
      </c>
    </row>
    <row r="243" spans="1:4" ht="19.5" customHeight="1" x14ac:dyDescent="0.2">
      <c r="A243" s="73" t="s">
        <v>500</v>
      </c>
      <c r="B243" s="206" t="s">
        <v>501</v>
      </c>
      <c r="C243" s="117">
        <v>277.29000000000002</v>
      </c>
      <c r="D243" s="119">
        <v>44672</v>
      </c>
    </row>
    <row r="244" spans="1:4" ht="19.5" customHeight="1" x14ac:dyDescent="0.2">
      <c r="A244" s="73" t="s">
        <v>502</v>
      </c>
      <c r="B244" s="206" t="s">
        <v>503</v>
      </c>
      <c r="C244" s="117">
        <v>276.83999999999997</v>
      </c>
      <c r="D244" s="119">
        <v>44678</v>
      </c>
    </row>
    <row r="245" spans="1:4" ht="19.5" customHeight="1" x14ac:dyDescent="0.2">
      <c r="A245" s="73" t="s">
        <v>504</v>
      </c>
      <c r="B245" s="206" t="s">
        <v>100</v>
      </c>
      <c r="C245" s="117">
        <v>275</v>
      </c>
      <c r="D245" s="119">
        <v>44656</v>
      </c>
    </row>
    <row r="246" spans="1:4" ht="19.5" customHeight="1" x14ac:dyDescent="0.2">
      <c r="A246" s="73" t="s">
        <v>178</v>
      </c>
      <c r="B246" s="206" t="s">
        <v>505</v>
      </c>
      <c r="C246" s="117">
        <v>272.45999999999998</v>
      </c>
      <c r="D246" s="119">
        <v>44671</v>
      </c>
    </row>
    <row r="247" spans="1:4" ht="19.5" customHeight="1" x14ac:dyDescent="0.2">
      <c r="A247" s="73" t="s">
        <v>240</v>
      </c>
      <c r="B247" s="206" t="s">
        <v>445</v>
      </c>
      <c r="C247" s="117">
        <v>270</v>
      </c>
      <c r="D247" s="119">
        <v>44671</v>
      </c>
    </row>
    <row r="248" spans="1:4" ht="19.5" customHeight="1" x14ac:dyDescent="0.2">
      <c r="A248" s="73" t="s">
        <v>239</v>
      </c>
      <c r="B248" s="206" t="s">
        <v>226</v>
      </c>
      <c r="C248" s="117">
        <v>270</v>
      </c>
      <c r="D248" s="119">
        <v>44658</v>
      </c>
    </row>
    <row r="249" spans="1:4" ht="19.5" customHeight="1" x14ac:dyDescent="0.2">
      <c r="A249" s="73" t="s">
        <v>238</v>
      </c>
      <c r="B249" s="206" t="s">
        <v>226</v>
      </c>
      <c r="C249" s="117">
        <v>270</v>
      </c>
      <c r="D249" s="119">
        <v>44658</v>
      </c>
    </row>
    <row r="250" spans="1:4" ht="19.5" customHeight="1" x14ac:dyDescent="0.2">
      <c r="A250" s="73" t="s">
        <v>238</v>
      </c>
      <c r="B250" s="206" t="s">
        <v>445</v>
      </c>
      <c r="C250" s="117">
        <v>270</v>
      </c>
      <c r="D250" s="119">
        <v>44671</v>
      </c>
    </row>
    <row r="251" spans="1:4" ht="19.5" customHeight="1" x14ac:dyDescent="0.2">
      <c r="A251" s="73" t="s">
        <v>506</v>
      </c>
      <c r="B251" s="206" t="s">
        <v>353</v>
      </c>
      <c r="C251" s="117">
        <v>265</v>
      </c>
      <c r="D251" s="119">
        <v>44671</v>
      </c>
    </row>
    <row r="252" spans="1:4" ht="19.5" customHeight="1" x14ac:dyDescent="0.2">
      <c r="A252" s="73" t="s">
        <v>208</v>
      </c>
      <c r="B252" s="206" t="s">
        <v>100</v>
      </c>
      <c r="C252" s="117">
        <v>263.19</v>
      </c>
      <c r="D252" s="119">
        <v>44677</v>
      </c>
    </row>
    <row r="253" spans="1:4" ht="19.5" customHeight="1" x14ac:dyDescent="0.2">
      <c r="A253" s="73" t="s">
        <v>216</v>
      </c>
      <c r="B253" s="206" t="s">
        <v>115</v>
      </c>
      <c r="C253" s="117">
        <v>259.2</v>
      </c>
      <c r="D253" s="119">
        <v>44663</v>
      </c>
    </row>
    <row r="254" spans="1:4" ht="19.5" customHeight="1" x14ac:dyDescent="0.2">
      <c r="A254" s="73" t="s">
        <v>507</v>
      </c>
      <c r="B254" s="206" t="s">
        <v>180</v>
      </c>
      <c r="C254" s="117">
        <v>257.82</v>
      </c>
      <c r="D254" s="119">
        <v>44677</v>
      </c>
    </row>
    <row r="255" spans="1:4" ht="19.5" customHeight="1" x14ac:dyDescent="0.2">
      <c r="A255" s="73" t="s">
        <v>272</v>
      </c>
      <c r="B255" s="206" t="s">
        <v>117</v>
      </c>
      <c r="C255" s="117">
        <v>256.95999999999998</v>
      </c>
      <c r="D255" s="119">
        <v>44663</v>
      </c>
    </row>
    <row r="256" spans="1:4" ht="19.5" customHeight="1" x14ac:dyDescent="0.2">
      <c r="A256" s="73" t="s">
        <v>508</v>
      </c>
      <c r="B256" s="206" t="s">
        <v>468</v>
      </c>
      <c r="C256" s="117">
        <v>250</v>
      </c>
      <c r="D256" s="119">
        <v>44658</v>
      </c>
    </row>
    <row r="257" spans="1:4" ht="19.5" customHeight="1" x14ac:dyDescent="0.2">
      <c r="A257" s="73" t="s">
        <v>157</v>
      </c>
      <c r="B257" s="206" t="s">
        <v>509</v>
      </c>
      <c r="C257" s="117">
        <v>250</v>
      </c>
      <c r="D257" s="119">
        <v>44657</v>
      </c>
    </row>
    <row r="258" spans="1:4" ht="19.5" customHeight="1" x14ac:dyDescent="0.2">
      <c r="A258" s="73" t="s">
        <v>242</v>
      </c>
      <c r="B258" s="206" t="s">
        <v>243</v>
      </c>
      <c r="C258" s="117">
        <v>250</v>
      </c>
      <c r="D258" s="119">
        <v>44678</v>
      </c>
    </row>
    <row r="259" spans="1:4" ht="19.5" customHeight="1" x14ac:dyDescent="0.2">
      <c r="A259" s="73" t="s">
        <v>510</v>
      </c>
      <c r="B259" s="206" t="s">
        <v>265</v>
      </c>
      <c r="C259" s="117">
        <v>249</v>
      </c>
      <c r="D259" s="119">
        <v>44677</v>
      </c>
    </row>
    <row r="260" spans="1:4" ht="19.5" customHeight="1" x14ac:dyDescent="0.2">
      <c r="A260" s="73" t="s">
        <v>103</v>
      </c>
      <c r="B260" s="206" t="s">
        <v>100</v>
      </c>
      <c r="C260" s="117">
        <v>248.86</v>
      </c>
      <c r="D260" s="119">
        <v>44656</v>
      </c>
    </row>
    <row r="261" spans="1:4" ht="19.5" customHeight="1" x14ac:dyDescent="0.2">
      <c r="A261" s="73" t="s">
        <v>511</v>
      </c>
      <c r="B261" s="206" t="s">
        <v>601</v>
      </c>
      <c r="C261" s="117">
        <v>240</v>
      </c>
      <c r="D261" s="119">
        <v>44663</v>
      </c>
    </row>
    <row r="262" spans="1:4" ht="19.5" customHeight="1" x14ac:dyDescent="0.2">
      <c r="A262" s="73" t="s">
        <v>131</v>
      </c>
      <c r="B262" s="206" t="s">
        <v>101</v>
      </c>
      <c r="C262" s="117">
        <v>238.89</v>
      </c>
      <c r="D262" s="119">
        <v>44671</v>
      </c>
    </row>
    <row r="263" spans="1:4" ht="19.5" customHeight="1" x14ac:dyDescent="0.2">
      <c r="A263" s="73" t="s">
        <v>512</v>
      </c>
      <c r="B263" s="206" t="s">
        <v>513</v>
      </c>
      <c r="C263" s="117">
        <v>236.77</v>
      </c>
      <c r="D263" s="119">
        <v>44671</v>
      </c>
    </row>
    <row r="264" spans="1:4" ht="19.5" customHeight="1" x14ac:dyDescent="0.2">
      <c r="A264" s="73" t="s">
        <v>163</v>
      </c>
      <c r="B264" s="206" t="s">
        <v>249</v>
      </c>
      <c r="C264" s="117">
        <v>236.72</v>
      </c>
      <c r="D264" s="119">
        <v>44671</v>
      </c>
    </row>
    <row r="265" spans="1:4" ht="19.5" customHeight="1" x14ac:dyDescent="0.2">
      <c r="A265" s="73" t="s">
        <v>514</v>
      </c>
      <c r="B265" s="206" t="s">
        <v>121</v>
      </c>
      <c r="C265" s="117">
        <v>236.72</v>
      </c>
      <c r="D265" s="119">
        <v>44677</v>
      </c>
    </row>
    <row r="266" spans="1:4" ht="19.5" customHeight="1" x14ac:dyDescent="0.2">
      <c r="A266" s="73" t="s">
        <v>515</v>
      </c>
      <c r="B266" s="206" t="s">
        <v>516</v>
      </c>
      <c r="C266" s="117">
        <v>230</v>
      </c>
      <c r="D266" s="119">
        <v>44656</v>
      </c>
    </row>
    <row r="267" spans="1:4" ht="19.5" customHeight="1" x14ac:dyDescent="0.2">
      <c r="A267" s="73" t="s">
        <v>491</v>
      </c>
      <c r="B267" s="206" t="s">
        <v>517</v>
      </c>
      <c r="C267" s="117">
        <v>227.1</v>
      </c>
      <c r="D267" s="119">
        <v>44671</v>
      </c>
    </row>
    <row r="268" spans="1:4" ht="19.5" customHeight="1" x14ac:dyDescent="0.2">
      <c r="A268" s="73" t="s">
        <v>518</v>
      </c>
      <c r="B268" s="206" t="s">
        <v>519</v>
      </c>
      <c r="C268" s="117">
        <v>225</v>
      </c>
      <c r="D268" s="119">
        <v>44657</v>
      </c>
    </row>
    <row r="269" spans="1:4" ht="19.5" customHeight="1" x14ac:dyDescent="0.2">
      <c r="A269" s="73" t="s">
        <v>275</v>
      </c>
      <c r="B269" s="206" t="s">
        <v>520</v>
      </c>
      <c r="C269" s="117">
        <v>223.47</v>
      </c>
      <c r="D269" s="119">
        <v>44657</v>
      </c>
    </row>
    <row r="270" spans="1:4" ht="19.5" customHeight="1" x14ac:dyDescent="0.2">
      <c r="A270" s="73" t="s">
        <v>114</v>
      </c>
      <c r="B270" s="206" t="s">
        <v>115</v>
      </c>
      <c r="C270" s="117">
        <v>222.31</v>
      </c>
      <c r="D270" s="119">
        <v>44663</v>
      </c>
    </row>
    <row r="271" spans="1:4" ht="19.5" customHeight="1" x14ac:dyDescent="0.2">
      <c r="A271" s="73" t="s">
        <v>521</v>
      </c>
      <c r="B271" s="206" t="s">
        <v>522</v>
      </c>
      <c r="C271" s="117">
        <v>221.14</v>
      </c>
      <c r="D271" s="119">
        <v>44671</v>
      </c>
    </row>
    <row r="272" spans="1:4" ht="19.5" customHeight="1" x14ac:dyDescent="0.2">
      <c r="A272" s="73" t="s">
        <v>170</v>
      </c>
      <c r="B272" s="206" t="s">
        <v>523</v>
      </c>
      <c r="C272" s="117">
        <v>213.12</v>
      </c>
      <c r="D272" s="119">
        <v>44656</v>
      </c>
    </row>
    <row r="273" spans="1:4" ht="19.5" customHeight="1" x14ac:dyDescent="0.2">
      <c r="A273" s="73" t="s">
        <v>524</v>
      </c>
      <c r="B273" s="206" t="s">
        <v>117</v>
      </c>
      <c r="C273" s="117">
        <v>210</v>
      </c>
      <c r="D273" s="119">
        <v>44663</v>
      </c>
    </row>
    <row r="274" spans="1:4" ht="19.5" customHeight="1" x14ac:dyDescent="0.2">
      <c r="A274" s="73" t="s">
        <v>129</v>
      </c>
      <c r="B274" s="206" t="s">
        <v>112</v>
      </c>
      <c r="C274" s="117">
        <v>210</v>
      </c>
      <c r="D274" s="119">
        <v>44671</v>
      </c>
    </row>
    <row r="275" spans="1:4" ht="19.5" customHeight="1" x14ac:dyDescent="0.2">
      <c r="A275" s="73" t="s">
        <v>174</v>
      </c>
      <c r="B275" s="206" t="s">
        <v>98</v>
      </c>
      <c r="C275" s="117">
        <v>205</v>
      </c>
      <c r="D275" s="119">
        <v>44664</v>
      </c>
    </row>
    <row r="276" spans="1:4" ht="19.5" customHeight="1" x14ac:dyDescent="0.2">
      <c r="A276" s="73" t="s">
        <v>525</v>
      </c>
      <c r="B276" s="206" t="s">
        <v>99</v>
      </c>
      <c r="C276" s="117">
        <v>200.01</v>
      </c>
      <c r="D276" s="119">
        <v>44656</v>
      </c>
    </row>
    <row r="277" spans="1:4" ht="19.5" customHeight="1" x14ac:dyDescent="0.2">
      <c r="A277" s="73" t="s">
        <v>213</v>
      </c>
      <c r="B277" s="206" t="s">
        <v>108</v>
      </c>
      <c r="C277" s="117">
        <v>198</v>
      </c>
      <c r="D277" s="119">
        <v>44663</v>
      </c>
    </row>
    <row r="278" spans="1:4" ht="19.5" customHeight="1" x14ac:dyDescent="0.2">
      <c r="A278" s="73" t="s">
        <v>191</v>
      </c>
      <c r="B278" s="206" t="s">
        <v>117</v>
      </c>
      <c r="C278" s="117">
        <v>197.16</v>
      </c>
      <c r="D278" s="119">
        <v>44678</v>
      </c>
    </row>
    <row r="279" spans="1:4" ht="19.5" customHeight="1" x14ac:dyDescent="0.2">
      <c r="A279" s="73" t="s">
        <v>137</v>
      </c>
      <c r="B279" s="206" t="s">
        <v>189</v>
      </c>
      <c r="C279" s="117">
        <v>184.88</v>
      </c>
      <c r="D279" s="119">
        <v>44656</v>
      </c>
    </row>
    <row r="280" spans="1:4" ht="19.5" customHeight="1" x14ac:dyDescent="0.2">
      <c r="A280" s="73" t="s">
        <v>125</v>
      </c>
      <c r="B280" s="206" t="s">
        <v>112</v>
      </c>
      <c r="C280" s="117">
        <v>181.97</v>
      </c>
      <c r="D280" s="119">
        <v>44658</v>
      </c>
    </row>
    <row r="281" spans="1:4" ht="19.5" customHeight="1" x14ac:dyDescent="0.2">
      <c r="A281" s="73" t="s">
        <v>526</v>
      </c>
      <c r="B281" s="206" t="s">
        <v>527</v>
      </c>
      <c r="C281" s="117">
        <v>179.78</v>
      </c>
      <c r="D281" s="119">
        <v>44671</v>
      </c>
    </row>
    <row r="282" spans="1:4" ht="19.5" customHeight="1" x14ac:dyDescent="0.2">
      <c r="A282" s="73" t="s">
        <v>528</v>
      </c>
      <c r="B282" s="206" t="s">
        <v>523</v>
      </c>
      <c r="C282" s="117">
        <v>176.53</v>
      </c>
      <c r="D282" s="119">
        <v>44671</v>
      </c>
    </row>
    <row r="283" spans="1:4" ht="19.5" customHeight="1" x14ac:dyDescent="0.2">
      <c r="A283" s="73" t="s">
        <v>529</v>
      </c>
      <c r="B283" s="206" t="s">
        <v>228</v>
      </c>
      <c r="C283" s="117">
        <v>176.33</v>
      </c>
      <c r="D283" s="119">
        <v>44656</v>
      </c>
    </row>
    <row r="284" spans="1:4" ht="19.5" customHeight="1" x14ac:dyDescent="0.2">
      <c r="A284" s="73" t="s">
        <v>530</v>
      </c>
      <c r="B284" s="206" t="s">
        <v>531</v>
      </c>
      <c r="C284" s="117">
        <v>173.16</v>
      </c>
      <c r="D284" s="119">
        <v>44671</v>
      </c>
    </row>
    <row r="285" spans="1:4" ht="19.5" customHeight="1" x14ac:dyDescent="0.2">
      <c r="A285" s="73" t="s">
        <v>532</v>
      </c>
      <c r="B285" s="206" t="s">
        <v>531</v>
      </c>
      <c r="C285" s="117">
        <v>173.16</v>
      </c>
      <c r="D285" s="119">
        <v>44671</v>
      </c>
    </row>
    <row r="286" spans="1:4" ht="19.5" customHeight="1" x14ac:dyDescent="0.2">
      <c r="A286" s="73" t="s">
        <v>533</v>
      </c>
      <c r="B286" s="206" t="s">
        <v>425</v>
      </c>
      <c r="C286" s="117">
        <v>168.43</v>
      </c>
      <c r="D286" s="119">
        <v>44672</v>
      </c>
    </row>
    <row r="287" spans="1:4" ht="19.5" customHeight="1" x14ac:dyDescent="0.2">
      <c r="A287" s="73" t="s">
        <v>534</v>
      </c>
      <c r="B287" s="206" t="s">
        <v>100</v>
      </c>
      <c r="C287" s="117">
        <v>165</v>
      </c>
      <c r="D287" s="119">
        <v>44677</v>
      </c>
    </row>
    <row r="288" spans="1:4" ht="19.5" customHeight="1" x14ac:dyDescent="0.2">
      <c r="A288" s="73" t="s">
        <v>535</v>
      </c>
      <c r="B288" s="206" t="s">
        <v>231</v>
      </c>
      <c r="C288" s="117">
        <v>160</v>
      </c>
      <c r="D288" s="119">
        <v>44678</v>
      </c>
    </row>
    <row r="289" spans="1:4" ht="19.5" customHeight="1" x14ac:dyDescent="0.2">
      <c r="A289" s="73" t="s">
        <v>196</v>
      </c>
      <c r="B289" s="206" t="s">
        <v>190</v>
      </c>
      <c r="C289" s="117">
        <v>151.38</v>
      </c>
      <c r="D289" s="119">
        <v>44664</v>
      </c>
    </row>
    <row r="290" spans="1:4" ht="19.5" customHeight="1" x14ac:dyDescent="0.2">
      <c r="A290" s="73" t="s">
        <v>536</v>
      </c>
      <c r="B290" s="206" t="s">
        <v>537</v>
      </c>
      <c r="C290" s="117">
        <v>150</v>
      </c>
      <c r="D290" s="119">
        <v>44663</v>
      </c>
    </row>
    <row r="291" spans="1:4" ht="19.5" customHeight="1" x14ac:dyDescent="0.2">
      <c r="A291" s="73" t="s">
        <v>538</v>
      </c>
      <c r="B291" s="206" t="s">
        <v>539</v>
      </c>
      <c r="C291" s="117">
        <v>150</v>
      </c>
      <c r="D291" s="119">
        <v>44677</v>
      </c>
    </row>
    <row r="292" spans="1:4" ht="19.5" customHeight="1" x14ac:dyDescent="0.2">
      <c r="A292" s="73" t="s">
        <v>540</v>
      </c>
      <c r="B292" s="206" t="s">
        <v>541</v>
      </c>
      <c r="C292" s="117">
        <v>150</v>
      </c>
      <c r="D292" s="119">
        <v>44656</v>
      </c>
    </row>
    <row r="293" spans="1:4" ht="19.5" customHeight="1" x14ac:dyDescent="0.2">
      <c r="A293" s="73" t="s">
        <v>165</v>
      </c>
      <c r="B293" s="206" t="s">
        <v>542</v>
      </c>
      <c r="C293" s="117">
        <v>150</v>
      </c>
      <c r="D293" s="119">
        <v>44656</v>
      </c>
    </row>
    <row r="294" spans="1:4" ht="19.5" customHeight="1" x14ac:dyDescent="0.2">
      <c r="A294" s="73" t="s">
        <v>245</v>
      </c>
      <c r="B294" s="206" t="s">
        <v>107</v>
      </c>
      <c r="C294" s="117">
        <v>149.05000000000001</v>
      </c>
      <c r="D294" s="119">
        <v>44656</v>
      </c>
    </row>
    <row r="295" spans="1:4" ht="19.5" customHeight="1" x14ac:dyDescent="0.2">
      <c r="A295" s="73" t="s">
        <v>281</v>
      </c>
      <c r="B295" s="206" t="s">
        <v>280</v>
      </c>
      <c r="C295" s="117">
        <v>147.41999999999999</v>
      </c>
      <c r="D295" s="119">
        <v>44663</v>
      </c>
    </row>
    <row r="296" spans="1:4" ht="19.5" customHeight="1" x14ac:dyDescent="0.2">
      <c r="A296" s="73" t="s">
        <v>543</v>
      </c>
      <c r="B296" s="206" t="s">
        <v>140</v>
      </c>
      <c r="C296" s="117">
        <v>147</v>
      </c>
      <c r="D296" s="119">
        <v>44671</v>
      </c>
    </row>
    <row r="297" spans="1:4" ht="19.5" customHeight="1" x14ac:dyDescent="0.2">
      <c r="A297" s="73" t="s">
        <v>544</v>
      </c>
      <c r="B297" s="206" t="s">
        <v>480</v>
      </c>
      <c r="C297" s="117">
        <v>143.57</v>
      </c>
      <c r="D297" s="119">
        <v>44656</v>
      </c>
    </row>
    <row r="298" spans="1:4" ht="19.5" customHeight="1" x14ac:dyDescent="0.2">
      <c r="A298" s="73" t="s">
        <v>185</v>
      </c>
      <c r="B298" s="206" t="s">
        <v>122</v>
      </c>
      <c r="C298" s="117">
        <v>141.94999999999999</v>
      </c>
      <c r="D298" s="119">
        <v>44677</v>
      </c>
    </row>
    <row r="299" spans="1:4" ht="19.5" customHeight="1" x14ac:dyDescent="0.2">
      <c r="A299" s="73" t="s">
        <v>463</v>
      </c>
      <c r="B299" s="206" t="s">
        <v>545</v>
      </c>
      <c r="C299" s="117">
        <v>140</v>
      </c>
      <c r="D299" s="119">
        <v>44658</v>
      </c>
    </row>
    <row r="300" spans="1:4" ht="19.5" customHeight="1" x14ac:dyDescent="0.2">
      <c r="A300" s="73" t="s">
        <v>131</v>
      </c>
      <c r="B300" s="206" t="s">
        <v>101</v>
      </c>
      <c r="C300" s="117">
        <v>138.56</v>
      </c>
      <c r="D300" s="119">
        <v>44657</v>
      </c>
    </row>
    <row r="301" spans="1:4" ht="19.5" customHeight="1" x14ac:dyDescent="0.2">
      <c r="A301" s="73" t="s">
        <v>126</v>
      </c>
      <c r="B301" s="206" t="s">
        <v>546</v>
      </c>
      <c r="C301" s="117">
        <v>133.32</v>
      </c>
      <c r="D301" s="119">
        <v>44663</v>
      </c>
    </row>
    <row r="302" spans="1:4" ht="19.5" customHeight="1" x14ac:dyDescent="0.2">
      <c r="A302" s="73" t="s">
        <v>251</v>
      </c>
      <c r="B302" s="206" t="s">
        <v>223</v>
      </c>
      <c r="C302" s="117">
        <v>130.22</v>
      </c>
      <c r="D302" s="119">
        <v>44671</v>
      </c>
    </row>
    <row r="303" spans="1:4" ht="19.5" customHeight="1" x14ac:dyDescent="0.2">
      <c r="A303" s="73" t="s">
        <v>284</v>
      </c>
      <c r="B303" s="206" t="s">
        <v>425</v>
      </c>
      <c r="C303" s="117">
        <v>129.29</v>
      </c>
      <c r="D303" s="119">
        <v>44671</v>
      </c>
    </row>
    <row r="304" spans="1:4" ht="19.5" customHeight="1" x14ac:dyDescent="0.2">
      <c r="A304" s="73" t="s">
        <v>547</v>
      </c>
      <c r="B304" s="206" t="s">
        <v>548</v>
      </c>
      <c r="C304" s="117">
        <v>128.12</v>
      </c>
      <c r="D304" s="119">
        <v>44663</v>
      </c>
    </row>
    <row r="305" spans="1:4" ht="19.5" customHeight="1" x14ac:dyDescent="0.2">
      <c r="A305" s="73" t="s">
        <v>273</v>
      </c>
      <c r="B305" s="206" t="s">
        <v>270</v>
      </c>
      <c r="C305" s="117">
        <v>127.77</v>
      </c>
      <c r="D305" s="119">
        <v>44671</v>
      </c>
    </row>
    <row r="306" spans="1:4" ht="19.5" customHeight="1" x14ac:dyDescent="0.2">
      <c r="A306" s="73" t="s">
        <v>192</v>
      </c>
      <c r="B306" s="206" t="s">
        <v>133</v>
      </c>
      <c r="C306" s="117">
        <v>125.42</v>
      </c>
      <c r="D306" s="119">
        <v>44677</v>
      </c>
    </row>
    <row r="307" spans="1:4" ht="19.5" customHeight="1" x14ac:dyDescent="0.2">
      <c r="A307" s="73" t="s">
        <v>549</v>
      </c>
      <c r="B307" s="206" t="s">
        <v>550</v>
      </c>
      <c r="C307" s="117">
        <v>124.74</v>
      </c>
      <c r="D307" s="119">
        <v>44679</v>
      </c>
    </row>
    <row r="308" spans="1:4" ht="19.5" customHeight="1" x14ac:dyDescent="0.2">
      <c r="A308" s="73" t="s">
        <v>551</v>
      </c>
      <c r="B308" s="206" t="s">
        <v>552</v>
      </c>
      <c r="C308" s="117">
        <v>124.02</v>
      </c>
      <c r="D308" s="119">
        <v>44656</v>
      </c>
    </row>
    <row r="309" spans="1:4" ht="19.5" customHeight="1" x14ac:dyDescent="0.2">
      <c r="A309" s="73" t="s">
        <v>553</v>
      </c>
      <c r="B309" s="206" t="s">
        <v>293</v>
      </c>
      <c r="C309" s="117">
        <v>121.04</v>
      </c>
      <c r="D309" s="119">
        <v>44671</v>
      </c>
    </row>
    <row r="310" spans="1:4" ht="19.5" customHeight="1" x14ac:dyDescent="0.2">
      <c r="A310" s="73" t="s">
        <v>292</v>
      </c>
      <c r="B310" s="206" t="s">
        <v>522</v>
      </c>
      <c r="C310" s="117">
        <v>120.56</v>
      </c>
      <c r="D310" s="119">
        <v>44671</v>
      </c>
    </row>
    <row r="311" spans="1:4" ht="19.5" customHeight="1" x14ac:dyDescent="0.2">
      <c r="A311" s="73" t="s">
        <v>135</v>
      </c>
      <c r="B311" s="206" t="s">
        <v>124</v>
      </c>
      <c r="C311" s="117">
        <v>119.18</v>
      </c>
      <c r="D311" s="119">
        <v>44658</v>
      </c>
    </row>
    <row r="312" spans="1:4" ht="19.5" customHeight="1" x14ac:dyDescent="0.2">
      <c r="A312" s="73" t="s">
        <v>554</v>
      </c>
      <c r="B312" s="206" t="s">
        <v>555</v>
      </c>
      <c r="C312" s="117">
        <v>115.89</v>
      </c>
      <c r="D312" s="119">
        <v>44672</v>
      </c>
    </row>
    <row r="313" spans="1:4" ht="19.5" customHeight="1" x14ac:dyDescent="0.2">
      <c r="A313" s="73" t="s">
        <v>556</v>
      </c>
      <c r="B313" s="206" t="s">
        <v>99</v>
      </c>
      <c r="C313" s="117">
        <v>115.46</v>
      </c>
      <c r="D313" s="119">
        <v>44658</v>
      </c>
    </row>
    <row r="314" spans="1:4" ht="19.5" customHeight="1" x14ac:dyDescent="0.2">
      <c r="A314" s="73" t="s">
        <v>557</v>
      </c>
      <c r="B314" s="206" t="s">
        <v>289</v>
      </c>
      <c r="C314" s="117">
        <v>107.58</v>
      </c>
      <c r="D314" s="119">
        <v>44658</v>
      </c>
    </row>
    <row r="315" spans="1:4" ht="19.5" customHeight="1" x14ac:dyDescent="0.2">
      <c r="A315" s="73" t="s">
        <v>283</v>
      </c>
      <c r="B315" s="206" t="s">
        <v>520</v>
      </c>
      <c r="C315" s="117">
        <v>105.42</v>
      </c>
      <c r="D315" s="119">
        <v>44658</v>
      </c>
    </row>
    <row r="316" spans="1:4" ht="19.5" customHeight="1" x14ac:dyDescent="0.2">
      <c r="A316" s="73" t="s">
        <v>295</v>
      </c>
      <c r="B316" s="206" t="s">
        <v>291</v>
      </c>
      <c r="C316" s="117">
        <v>105.18</v>
      </c>
      <c r="D316" s="119">
        <v>44663</v>
      </c>
    </row>
    <row r="317" spans="1:4" ht="19.5" customHeight="1" x14ac:dyDescent="0.2">
      <c r="A317" s="73" t="s">
        <v>558</v>
      </c>
      <c r="B317" s="206" t="s">
        <v>109</v>
      </c>
      <c r="C317" s="117">
        <v>101.91</v>
      </c>
      <c r="D317" s="119">
        <v>44663</v>
      </c>
    </row>
    <row r="318" spans="1:4" ht="19.5" customHeight="1" x14ac:dyDescent="0.2">
      <c r="A318" s="73" t="s">
        <v>196</v>
      </c>
      <c r="B318" s="206" t="s">
        <v>190</v>
      </c>
      <c r="C318" s="117">
        <v>101.16</v>
      </c>
      <c r="D318" s="119">
        <v>44677</v>
      </c>
    </row>
    <row r="319" spans="1:4" ht="19.5" customHeight="1" x14ac:dyDescent="0.2">
      <c r="A319" s="73" t="s">
        <v>259</v>
      </c>
      <c r="B319" s="206" t="s">
        <v>559</v>
      </c>
      <c r="C319" s="117">
        <v>100</v>
      </c>
      <c r="D319" s="119">
        <v>44677</v>
      </c>
    </row>
    <row r="320" spans="1:4" ht="19.5" customHeight="1" x14ac:dyDescent="0.2">
      <c r="A320" s="73" t="s">
        <v>257</v>
      </c>
      <c r="B320" s="206" t="s">
        <v>176</v>
      </c>
      <c r="C320" s="117">
        <v>100</v>
      </c>
      <c r="D320" s="119">
        <v>44677</v>
      </c>
    </row>
    <row r="321" spans="1:4" ht="19.5" customHeight="1" x14ac:dyDescent="0.2">
      <c r="A321" s="73" t="s">
        <v>194</v>
      </c>
      <c r="B321" s="206" t="s">
        <v>560</v>
      </c>
      <c r="C321" s="117">
        <v>100</v>
      </c>
      <c r="D321" s="119">
        <v>44656</v>
      </c>
    </row>
    <row r="322" spans="1:4" ht="19.5" customHeight="1" x14ac:dyDescent="0.2">
      <c r="A322" s="73" t="s">
        <v>561</v>
      </c>
      <c r="B322" s="206" t="s">
        <v>560</v>
      </c>
      <c r="C322" s="117">
        <v>100</v>
      </c>
      <c r="D322" s="119">
        <v>44671</v>
      </c>
    </row>
    <row r="323" spans="1:4" ht="19.5" customHeight="1" x14ac:dyDescent="0.2">
      <c r="A323" s="73" t="s">
        <v>258</v>
      </c>
      <c r="B323" s="206" t="s">
        <v>176</v>
      </c>
      <c r="C323" s="117">
        <v>100</v>
      </c>
      <c r="D323" s="119">
        <v>44677</v>
      </c>
    </row>
    <row r="324" spans="1:4" ht="19.5" customHeight="1" x14ac:dyDescent="0.2">
      <c r="A324" s="73" t="s">
        <v>256</v>
      </c>
      <c r="B324" s="206" t="s">
        <v>176</v>
      </c>
      <c r="C324" s="117">
        <v>100</v>
      </c>
      <c r="D324" s="119">
        <v>44677</v>
      </c>
    </row>
    <row r="325" spans="1:4" ht="19.5" customHeight="1" x14ac:dyDescent="0.2">
      <c r="A325" s="73" t="s">
        <v>562</v>
      </c>
      <c r="B325" s="206" t="s">
        <v>563</v>
      </c>
      <c r="C325" s="117">
        <v>90</v>
      </c>
      <c r="D325" s="119">
        <v>44677</v>
      </c>
    </row>
    <row r="326" spans="1:4" ht="19.5" customHeight="1" x14ac:dyDescent="0.2">
      <c r="A326" s="73" t="s">
        <v>252</v>
      </c>
      <c r="B326" s="206" t="s">
        <v>133</v>
      </c>
      <c r="C326" s="117">
        <v>87.38</v>
      </c>
      <c r="D326" s="119">
        <v>44671</v>
      </c>
    </row>
    <row r="327" spans="1:4" ht="19.5" customHeight="1" x14ac:dyDescent="0.2">
      <c r="A327" s="73" t="s">
        <v>564</v>
      </c>
      <c r="B327" s="206" t="s">
        <v>108</v>
      </c>
      <c r="C327" s="117">
        <v>84.3</v>
      </c>
      <c r="D327" s="119">
        <v>44671</v>
      </c>
    </row>
    <row r="328" spans="1:4" ht="19.5" customHeight="1" x14ac:dyDescent="0.2">
      <c r="A328" s="73" t="s">
        <v>565</v>
      </c>
      <c r="B328" s="206" t="s">
        <v>566</v>
      </c>
      <c r="C328" s="117">
        <v>84</v>
      </c>
      <c r="D328" s="119">
        <v>44672</v>
      </c>
    </row>
    <row r="329" spans="1:4" ht="19.5" customHeight="1" x14ac:dyDescent="0.2">
      <c r="A329" s="73" t="s">
        <v>145</v>
      </c>
      <c r="B329" s="206" t="s">
        <v>480</v>
      </c>
      <c r="C329" s="117">
        <v>83.52</v>
      </c>
      <c r="D329" s="119">
        <v>44664</v>
      </c>
    </row>
    <row r="330" spans="1:4" ht="19.5" customHeight="1" x14ac:dyDescent="0.2">
      <c r="A330" s="73" t="s">
        <v>567</v>
      </c>
      <c r="B330" s="206" t="s">
        <v>520</v>
      </c>
      <c r="C330" s="117">
        <v>81.2</v>
      </c>
      <c r="D330" s="119">
        <v>44657</v>
      </c>
    </row>
    <row r="331" spans="1:4" ht="19.5" customHeight="1" x14ac:dyDescent="0.2">
      <c r="A331" s="73" t="s">
        <v>282</v>
      </c>
      <c r="B331" s="206" t="s">
        <v>279</v>
      </c>
      <c r="C331" s="117">
        <v>80.59</v>
      </c>
      <c r="D331" s="119">
        <v>44656</v>
      </c>
    </row>
    <row r="332" spans="1:4" ht="19.5" customHeight="1" x14ac:dyDescent="0.2">
      <c r="A332" s="73" t="s">
        <v>288</v>
      </c>
      <c r="B332" s="206" t="s">
        <v>280</v>
      </c>
      <c r="C332" s="117">
        <v>77.81</v>
      </c>
      <c r="D332" s="119">
        <v>44679</v>
      </c>
    </row>
    <row r="333" spans="1:4" ht="19.5" customHeight="1" x14ac:dyDescent="0.2">
      <c r="A333" s="73" t="s">
        <v>285</v>
      </c>
      <c r="B333" s="206" t="s">
        <v>568</v>
      </c>
      <c r="C333" s="117">
        <v>74.760000000000005</v>
      </c>
      <c r="D333" s="119">
        <v>44656</v>
      </c>
    </row>
    <row r="334" spans="1:4" ht="19.5" customHeight="1" x14ac:dyDescent="0.2">
      <c r="A334" s="73" t="s">
        <v>286</v>
      </c>
      <c r="B334" s="206" t="s">
        <v>568</v>
      </c>
      <c r="C334" s="117">
        <v>74.760000000000005</v>
      </c>
      <c r="D334" s="119">
        <v>44656</v>
      </c>
    </row>
    <row r="335" spans="1:4" ht="19.5" customHeight="1" x14ac:dyDescent="0.2">
      <c r="A335" s="73" t="s">
        <v>278</v>
      </c>
      <c r="B335" s="206" t="s">
        <v>279</v>
      </c>
      <c r="C335" s="117">
        <v>72.77</v>
      </c>
      <c r="D335" s="119">
        <v>44656</v>
      </c>
    </row>
    <row r="336" spans="1:4" ht="19.5" customHeight="1" x14ac:dyDescent="0.2">
      <c r="A336" s="73" t="s">
        <v>110</v>
      </c>
      <c r="B336" s="206" t="s">
        <v>111</v>
      </c>
      <c r="C336" s="117">
        <v>71.959999999999994</v>
      </c>
      <c r="D336" s="119">
        <v>44671</v>
      </c>
    </row>
    <row r="337" spans="1:4" ht="19.5" customHeight="1" x14ac:dyDescent="0.2">
      <c r="A337" s="73" t="s">
        <v>254</v>
      </c>
      <c r="B337" s="206" t="s">
        <v>255</v>
      </c>
      <c r="C337" s="117">
        <v>70</v>
      </c>
      <c r="D337" s="119">
        <v>44664</v>
      </c>
    </row>
    <row r="338" spans="1:4" ht="19.5" customHeight="1" x14ac:dyDescent="0.2">
      <c r="A338" s="73" t="s">
        <v>569</v>
      </c>
      <c r="B338" s="206" t="s">
        <v>570</v>
      </c>
      <c r="C338" s="117">
        <v>69.150000000000006</v>
      </c>
      <c r="D338" s="119">
        <v>44678</v>
      </c>
    </row>
    <row r="339" spans="1:4" ht="19.5" customHeight="1" x14ac:dyDescent="0.2">
      <c r="A339" s="73" t="s">
        <v>287</v>
      </c>
      <c r="B339" s="206" t="s">
        <v>280</v>
      </c>
      <c r="C339" s="117">
        <v>68.8</v>
      </c>
      <c r="D339" s="119">
        <v>44656</v>
      </c>
    </row>
    <row r="340" spans="1:4" ht="19.5" customHeight="1" x14ac:dyDescent="0.2">
      <c r="A340" s="73" t="s">
        <v>195</v>
      </c>
      <c r="B340" s="206" t="s">
        <v>117</v>
      </c>
      <c r="C340" s="117">
        <v>68.599999999999994</v>
      </c>
      <c r="D340" s="119">
        <v>44664</v>
      </c>
    </row>
    <row r="341" spans="1:4" ht="19.5" customHeight="1" x14ac:dyDescent="0.2">
      <c r="A341" s="73" t="s">
        <v>135</v>
      </c>
      <c r="B341" s="206" t="s">
        <v>124</v>
      </c>
      <c r="C341" s="117">
        <v>67</v>
      </c>
      <c r="D341" s="119">
        <v>44671</v>
      </c>
    </row>
    <row r="342" spans="1:4" ht="19.5" customHeight="1" x14ac:dyDescent="0.2">
      <c r="A342" s="73" t="s">
        <v>234</v>
      </c>
      <c r="B342" s="206" t="s">
        <v>235</v>
      </c>
      <c r="C342" s="117">
        <v>65.099999999999994</v>
      </c>
      <c r="D342" s="119">
        <v>44671</v>
      </c>
    </row>
    <row r="343" spans="1:4" ht="19.5" customHeight="1" x14ac:dyDescent="0.2">
      <c r="A343" s="73" t="s">
        <v>571</v>
      </c>
      <c r="B343" s="206" t="s">
        <v>572</v>
      </c>
      <c r="C343" s="117">
        <v>63.74</v>
      </c>
      <c r="D343" s="119">
        <v>44663</v>
      </c>
    </row>
    <row r="344" spans="1:4" ht="19.5" customHeight="1" x14ac:dyDescent="0.2">
      <c r="A344" s="73" t="s">
        <v>168</v>
      </c>
      <c r="B344" s="206" t="s">
        <v>100</v>
      </c>
      <c r="C344" s="117">
        <v>63.07</v>
      </c>
      <c r="D344" s="119">
        <v>44656</v>
      </c>
    </row>
    <row r="345" spans="1:4" ht="19.5" customHeight="1" x14ac:dyDescent="0.2">
      <c r="A345" s="73" t="s">
        <v>573</v>
      </c>
      <c r="B345" s="206" t="s">
        <v>574</v>
      </c>
      <c r="C345" s="117">
        <v>57.68</v>
      </c>
      <c r="D345" s="119">
        <v>44663</v>
      </c>
    </row>
    <row r="346" spans="1:4" ht="19.5" customHeight="1" x14ac:dyDescent="0.2">
      <c r="A346" s="73" t="s">
        <v>242</v>
      </c>
      <c r="B346" s="206" t="s">
        <v>261</v>
      </c>
      <c r="C346" s="117">
        <v>56</v>
      </c>
      <c r="D346" s="119">
        <v>44677</v>
      </c>
    </row>
    <row r="347" spans="1:4" ht="19.5" customHeight="1" x14ac:dyDescent="0.2">
      <c r="A347" s="73" t="s">
        <v>119</v>
      </c>
      <c r="B347" s="206" t="s">
        <v>132</v>
      </c>
      <c r="C347" s="117">
        <v>55.64</v>
      </c>
      <c r="D347" s="119">
        <v>44658</v>
      </c>
    </row>
    <row r="348" spans="1:4" ht="19.5" customHeight="1" x14ac:dyDescent="0.2">
      <c r="A348" s="73" t="s">
        <v>250</v>
      </c>
      <c r="B348" s="206" t="s">
        <v>127</v>
      </c>
      <c r="C348" s="117">
        <v>54.5</v>
      </c>
      <c r="D348" s="119">
        <v>44671</v>
      </c>
    </row>
    <row r="349" spans="1:4" ht="19.5" customHeight="1" x14ac:dyDescent="0.2">
      <c r="A349" s="73" t="s">
        <v>254</v>
      </c>
      <c r="B349" s="206" t="s">
        <v>255</v>
      </c>
      <c r="C349" s="117">
        <v>54</v>
      </c>
      <c r="D349" s="119">
        <v>44656</v>
      </c>
    </row>
    <row r="350" spans="1:4" ht="19.5" customHeight="1" x14ac:dyDescent="0.2">
      <c r="A350" s="73" t="s">
        <v>575</v>
      </c>
      <c r="B350" s="206" t="s">
        <v>576</v>
      </c>
      <c r="C350" s="117">
        <v>53.82</v>
      </c>
      <c r="D350" s="119">
        <v>44657</v>
      </c>
    </row>
    <row r="351" spans="1:4" ht="19.5" customHeight="1" x14ac:dyDescent="0.2">
      <c r="A351" s="73" t="s">
        <v>577</v>
      </c>
      <c r="B351" s="206" t="s">
        <v>220</v>
      </c>
      <c r="C351" s="117">
        <v>52.96</v>
      </c>
      <c r="D351" s="119">
        <v>44671</v>
      </c>
    </row>
    <row r="352" spans="1:4" ht="19.5" customHeight="1" x14ac:dyDescent="0.2">
      <c r="A352" s="73" t="s">
        <v>294</v>
      </c>
      <c r="B352" s="206" t="s">
        <v>291</v>
      </c>
      <c r="C352" s="117">
        <v>51.95</v>
      </c>
      <c r="D352" s="119">
        <v>44671</v>
      </c>
    </row>
    <row r="353" spans="1:4" ht="19.5" customHeight="1" x14ac:dyDescent="0.2">
      <c r="A353" s="73" t="s">
        <v>246</v>
      </c>
      <c r="B353" s="206" t="s">
        <v>578</v>
      </c>
      <c r="C353" s="117">
        <v>50</v>
      </c>
      <c r="D353" s="119">
        <v>44657</v>
      </c>
    </row>
    <row r="354" spans="1:4" ht="19.5" customHeight="1" x14ac:dyDescent="0.2">
      <c r="A354" s="73" t="s">
        <v>169</v>
      </c>
      <c r="B354" s="206" t="s">
        <v>100</v>
      </c>
      <c r="C354" s="117">
        <v>49.4</v>
      </c>
      <c r="D354" s="119">
        <v>44677</v>
      </c>
    </row>
    <row r="355" spans="1:4" ht="19.5" customHeight="1" x14ac:dyDescent="0.2">
      <c r="A355" s="73" t="s">
        <v>191</v>
      </c>
      <c r="B355" s="206" t="s">
        <v>133</v>
      </c>
      <c r="C355" s="117">
        <v>47.7</v>
      </c>
      <c r="D355" s="119">
        <v>44656</v>
      </c>
    </row>
    <row r="356" spans="1:4" ht="19.5" customHeight="1" x14ac:dyDescent="0.2">
      <c r="A356" s="73" t="s">
        <v>526</v>
      </c>
      <c r="B356" s="206" t="s">
        <v>579</v>
      </c>
      <c r="C356" s="117">
        <v>46.85</v>
      </c>
      <c r="D356" s="119">
        <v>44663</v>
      </c>
    </row>
    <row r="357" spans="1:4" ht="19.5" customHeight="1" x14ac:dyDescent="0.2">
      <c r="A357" s="73" t="s">
        <v>580</v>
      </c>
      <c r="B357" s="206" t="s">
        <v>122</v>
      </c>
      <c r="C357" s="117">
        <v>41.97</v>
      </c>
      <c r="D357" s="119">
        <v>44663</v>
      </c>
    </row>
    <row r="358" spans="1:4" ht="19.5" customHeight="1" x14ac:dyDescent="0.2">
      <c r="A358" s="73" t="s">
        <v>529</v>
      </c>
      <c r="B358" s="206" t="s">
        <v>581</v>
      </c>
      <c r="C358" s="117">
        <v>39.57</v>
      </c>
      <c r="D358" s="119">
        <v>44656</v>
      </c>
    </row>
    <row r="359" spans="1:4" ht="19.5" customHeight="1" x14ac:dyDescent="0.2">
      <c r="A359" s="73" t="s">
        <v>113</v>
      </c>
      <c r="B359" s="206" t="s">
        <v>582</v>
      </c>
      <c r="C359" s="117">
        <v>37.5</v>
      </c>
      <c r="D359" s="119">
        <v>44678</v>
      </c>
    </row>
    <row r="360" spans="1:4" ht="19.5" customHeight="1" x14ac:dyDescent="0.2">
      <c r="A360" s="73" t="s">
        <v>583</v>
      </c>
      <c r="B360" s="206" t="s">
        <v>584</v>
      </c>
      <c r="C360" s="117">
        <v>35</v>
      </c>
      <c r="D360" s="119">
        <v>44672</v>
      </c>
    </row>
    <row r="361" spans="1:4" ht="19.5" customHeight="1" x14ac:dyDescent="0.2">
      <c r="A361" s="73" t="s">
        <v>296</v>
      </c>
      <c r="B361" s="206" t="s">
        <v>520</v>
      </c>
      <c r="C361" s="117">
        <v>31.71</v>
      </c>
      <c r="D361" s="119">
        <v>44657</v>
      </c>
    </row>
    <row r="362" spans="1:4" ht="19.5" customHeight="1" x14ac:dyDescent="0.2">
      <c r="A362" s="73" t="s">
        <v>585</v>
      </c>
      <c r="B362" s="206" t="s">
        <v>586</v>
      </c>
      <c r="C362" s="117">
        <v>31.67</v>
      </c>
      <c r="D362" s="119">
        <v>44672</v>
      </c>
    </row>
    <row r="363" spans="1:4" ht="19.5" customHeight="1" x14ac:dyDescent="0.2">
      <c r="A363" s="73" t="s">
        <v>587</v>
      </c>
      <c r="B363" s="206" t="s">
        <v>588</v>
      </c>
      <c r="C363" s="117">
        <v>29.89</v>
      </c>
      <c r="D363" s="119">
        <v>44678</v>
      </c>
    </row>
    <row r="364" spans="1:4" ht="19.5" customHeight="1" x14ac:dyDescent="0.2">
      <c r="A364" s="73" t="s">
        <v>276</v>
      </c>
      <c r="B364" s="206" t="s">
        <v>277</v>
      </c>
      <c r="C364" s="117">
        <v>29.8</v>
      </c>
      <c r="D364" s="119">
        <v>44677</v>
      </c>
    </row>
    <row r="365" spans="1:4" ht="19.5" customHeight="1" x14ac:dyDescent="0.2">
      <c r="A365" s="73" t="s">
        <v>170</v>
      </c>
      <c r="B365" s="206" t="s">
        <v>99</v>
      </c>
      <c r="C365" s="117">
        <v>29.44</v>
      </c>
      <c r="D365" s="119">
        <v>44671</v>
      </c>
    </row>
    <row r="366" spans="1:4" ht="19.5" customHeight="1" x14ac:dyDescent="0.2">
      <c r="A366" s="73" t="s">
        <v>565</v>
      </c>
      <c r="B366" s="206" t="s">
        <v>589</v>
      </c>
      <c r="C366" s="117">
        <v>28</v>
      </c>
      <c r="D366" s="119">
        <v>44671</v>
      </c>
    </row>
    <row r="367" spans="1:4" ht="19.5" customHeight="1" x14ac:dyDescent="0.2">
      <c r="A367" s="73" t="s">
        <v>590</v>
      </c>
      <c r="B367" s="206" t="s">
        <v>591</v>
      </c>
      <c r="C367" s="117">
        <v>26</v>
      </c>
      <c r="D367" s="119">
        <v>44677</v>
      </c>
    </row>
    <row r="368" spans="1:4" ht="19.5" customHeight="1" x14ac:dyDescent="0.2">
      <c r="A368" s="73" t="s">
        <v>564</v>
      </c>
      <c r="B368" s="206" t="s">
        <v>108</v>
      </c>
      <c r="C368" s="117">
        <v>25.98</v>
      </c>
      <c r="D368" s="119">
        <v>44656</v>
      </c>
    </row>
    <row r="369" spans="1:4" ht="19.5" customHeight="1" x14ac:dyDescent="0.2">
      <c r="A369" s="73" t="s">
        <v>163</v>
      </c>
      <c r="B369" s="206" t="s">
        <v>133</v>
      </c>
      <c r="C369" s="117">
        <v>25.02</v>
      </c>
      <c r="D369" s="119">
        <v>44677</v>
      </c>
    </row>
    <row r="370" spans="1:4" ht="19.5" customHeight="1" x14ac:dyDescent="0.2">
      <c r="A370" s="73" t="s">
        <v>290</v>
      </c>
      <c r="B370" s="206" t="s">
        <v>584</v>
      </c>
      <c r="C370" s="117">
        <v>25</v>
      </c>
      <c r="D370" s="119">
        <v>44672</v>
      </c>
    </row>
    <row r="371" spans="1:4" ht="19.5" customHeight="1" x14ac:dyDescent="0.2">
      <c r="A371" s="73" t="s">
        <v>276</v>
      </c>
      <c r="B371" s="206" t="s">
        <v>503</v>
      </c>
      <c r="C371" s="117">
        <v>23.15</v>
      </c>
      <c r="D371" s="119">
        <v>44678</v>
      </c>
    </row>
    <row r="372" spans="1:4" ht="19.5" customHeight="1" x14ac:dyDescent="0.2">
      <c r="A372" s="73" t="s">
        <v>592</v>
      </c>
      <c r="B372" s="206" t="s">
        <v>593</v>
      </c>
      <c r="C372" s="117">
        <v>22.01</v>
      </c>
      <c r="D372" s="119">
        <v>44671</v>
      </c>
    </row>
    <row r="373" spans="1:4" ht="19.5" customHeight="1" x14ac:dyDescent="0.2">
      <c r="A373" s="73" t="s">
        <v>594</v>
      </c>
      <c r="B373" s="206" t="s">
        <v>572</v>
      </c>
      <c r="C373" s="117">
        <v>17.260000000000002</v>
      </c>
      <c r="D373" s="119">
        <v>44671</v>
      </c>
    </row>
    <row r="374" spans="1:4" ht="19.5" customHeight="1" x14ac:dyDescent="0.2">
      <c r="A374" s="73" t="s">
        <v>595</v>
      </c>
      <c r="B374" s="206" t="s">
        <v>102</v>
      </c>
      <c r="C374" s="117">
        <v>15.5</v>
      </c>
      <c r="D374" s="119">
        <v>44656</v>
      </c>
    </row>
    <row r="375" spans="1:4" ht="19.5" customHeight="1" x14ac:dyDescent="0.2">
      <c r="A375" s="73" t="s">
        <v>163</v>
      </c>
      <c r="B375" s="206" t="s">
        <v>249</v>
      </c>
      <c r="C375" s="117">
        <v>14.95</v>
      </c>
      <c r="D375" s="119">
        <v>44678</v>
      </c>
    </row>
    <row r="376" spans="1:4" ht="19.5" customHeight="1" x14ac:dyDescent="0.2">
      <c r="A376" s="73" t="s">
        <v>596</v>
      </c>
      <c r="B376" s="206" t="s">
        <v>597</v>
      </c>
      <c r="C376" s="117">
        <v>11.88</v>
      </c>
      <c r="D376" s="119">
        <v>44677</v>
      </c>
    </row>
    <row r="377" spans="1:4" ht="19.5" customHeight="1" x14ac:dyDescent="0.2">
      <c r="A377" s="73" t="s">
        <v>260</v>
      </c>
      <c r="B377" s="206" t="s">
        <v>598</v>
      </c>
      <c r="C377" s="117">
        <v>9.44</v>
      </c>
      <c r="D377" s="119">
        <v>44657</v>
      </c>
    </row>
    <row r="378" spans="1:4" ht="19.5" customHeight="1" x14ac:dyDescent="0.2">
      <c r="A378" s="73" t="s">
        <v>193</v>
      </c>
      <c r="B378" s="206" t="s">
        <v>599</v>
      </c>
      <c r="C378" s="117">
        <v>5.98</v>
      </c>
      <c r="D378" s="119">
        <v>44657</v>
      </c>
    </row>
    <row r="379" spans="1:4" ht="19.5" customHeight="1" x14ac:dyDescent="0.2">
      <c r="A379" s="73" t="s">
        <v>600</v>
      </c>
      <c r="B379" s="206" t="s">
        <v>112</v>
      </c>
      <c r="C379" s="117">
        <v>4.75</v>
      </c>
      <c r="D379" s="119">
        <v>44664</v>
      </c>
    </row>
    <row r="380" spans="1:4" ht="19.5" customHeight="1" x14ac:dyDescent="0.2">
      <c r="A380" s="210"/>
      <c r="B380" s="206"/>
      <c r="C380" s="212"/>
      <c r="D380" s="211"/>
    </row>
    <row r="381" spans="1:4" ht="19.5" customHeight="1" thickBot="1" x14ac:dyDescent="0.25">
      <c r="A381" s="210"/>
      <c r="B381" s="206"/>
      <c r="C381" s="213">
        <f>SUM(C5:C380)</f>
        <v>934944.1599999998</v>
      </c>
      <c r="D381" s="214"/>
    </row>
    <row r="382" spans="1:4" ht="19.5" customHeight="1" thickTop="1" thickBot="1" x14ac:dyDescent="0.25">
      <c r="A382" s="215"/>
      <c r="B382" s="216"/>
      <c r="C382" s="217"/>
      <c r="D382" s="218"/>
    </row>
  </sheetData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Lindsey Vanek</cp:lastModifiedBy>
  <cp:lastPrinted>2019-08-26T19:44:29Z</cp:lastPrinted>
  <dcterms:created xsi:type="dcterms:W3CDTF">1999-01-04T15:32:22Z</dcterms:created>
  <dcterms:modified xsi:type="dcterms:W3CDTF">2022-05-31T14:32:03Z</dcterms:modified>
</cp:coreProperties>
</file>