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H:\BOT\June 2022\"/>
    </mc:Choice>
  </mc:AlternateContent>
  <xr:revisionPtr revIDLastSave="0" documentId="13_ncr:1_{D637C12B-F0CE-48D0-A8ED-2B2036A92342}" xr6:coauthVersionLast="36" xr6:coauthVersionMax="36" xr10:uidLastSave="{00000000-0000-0000-0000-000000000000}"/>
  <bookViews>
    <workbookView xWindow="0" yWindow="0" windowWidth="23040" windowHeight="9060" tabRatio="601" activeTab="2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Expenditures!$A$1:$F$220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N9" i="16" l="1"/>
  <c r="L9" i="16"/>
  <c r="K9" i="16" l="1"/>
  <c r="O23" i="16"/>
  <c r="O24" i="16"/>
  <c r="J23" i="16"/>
  <c r="J24" i="16"/>
  <c r="J25" i="16"/>
  <c r="E23" i="16"/>
  <c r="E24" i="16"/>
  <c r="E25" i="16"/>
  <c r="F25" i="16"/>
  <c r="C25" i="16"/>
  <c r="D25" i="16"/>
  <c r="G25" i="16"/>
  <c r="H25" i="16"/>
  <c r="I25" i="16"/>
  <c r="K25" i="16"/>
  <c r="L25" i="16"/>
  <c r="M25" i="16"/>
  <c r="N25" i="16"/>
  <c r="B25" i="16"/>
  <c r="C9" i="16"/>
  <c r="B9" i="16"/>
  <c r="D30" i="15"/>
  <c r="C375" i="13" l="1"/>
  <c r="O9" i="16" l="1"/>
  <c r="O10" i="16"/>
  <c r="O11" i="16"/>
  <c r="O12" i="16"/>
  <c r="O13" i="16"/>
  <c r="O14" i="16"/>
  <c r="F15" i="16" l="1"/>
  <c r="G15" i="16"/>
  <c r="H15" i="16"/>
  <c r="I15" i="16"/>
  <c r="J19" i="16" l="1"/>
  <c r="J20" i="16"/>
  <c r="J21" i="16"/>
  <c r="J22" i="16"/>
  <c r="J18" i="16"/>
  <c r="J10" i="16"/>
  <c r="J11" i="16"/>
  <c r="J12" i="16"/>
  <c r="J13" i="16"/>
  <c r="J14" i="16"/>
  <c r="J9" i="16"/>
  <c r="I26" i="16" l="1"/>
  <c r="O19" i="16" l="1"/>
  <c r="O20" i="16"/>
  <c r="O21" i="16"/>
  <c r="O22" i="16"/>
  <c r="O18" i="16"/>
  <c r="O16" i="16"/>
  <c r="N15" i="16"/>
  <c r="O25" i="16" l="1"/>
  <c r="N26" i="16"/>
  <c r="G28" i="15"/>
  <c r="H35" i="15" l="1"/>
  <c r="I35" i="15"/>
  <c r="G35" i="15"/>
  <c r="F52" i="15" l="1"/>
  <c r="D52" i="15"/>
  <c r="B52" i="15" l="1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J15" i="16" l="1"/>
  <c r="E14" i="16" l="1"/>
  <c r="E13" i="16"/>
  <c r="E12" i="16"/>
  <c r="E11" i="16"/>
  <c r="E10" i="16"/>
  <c r="E9" i="16"/>
  <c r="K15" i="16" l="1"/>
  <c r="C15" i="16"/>
  <c r="C26" i="16" s="1"/>
  <c r="D15" i="16"/>
  <c r="D26" i="16" s="1"/>
  <c r="M15" i="16"/>
  <c r="B15" i="16"/>
  <c r="B26" i="16" s="1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6" i="16"/>
  <c r="F26" i="16"/>
  <c r="H26" i="16"/>
  <c r="B54" i="15"/>
  <c r="C38" i="15"/>
  <c r="C54" i="15" s="1"/>
  <c r="E26" i="16"/>
  <c r="H12" i="15"/>
  <c r="G12" i="15"/>
  <c r="E19" i="9"/>
  <c r="I43" i="15"/>
  <c r="H43" i="15"/>
  <c r="K26" i="16"/>
  <c r="D19" i="9"/>
  <c r="G26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6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6" i="16" s="1"/>
  <c r="O15" i="16" l="1"/>
  <c r="O26" i="16" s="1"/>
</calcChain>
</file>

<file path=xl/sharedStrings.xml><?xml version="1.0" encoding="utf-8"?>
<sst xmlns="http://schemas.openxmlformats.org/spreadsheetml/2006/main" count="878" uniqueCount="594">
  <si>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</si>
  <si>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</si>
  <si>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</si>
  <si>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</si>
  <si>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</si>
  <si>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</si>
  <si>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</si>
  <si>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</si>
  <si>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</si>
  <si>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</si>
  <si>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</si>
  <si>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</si>
  <si>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</si>
  <si>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</si>
  <si>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</si>
  <si>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</si>
  <si>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</si>
  <si>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</si>
  <si>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</si>
  <si>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</si>
  <si>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</si>
  <si>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</si>
  <si>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</si>
  <si>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</si>
  <si>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</si>
  <si>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</si>
  <si>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</si>
  <si>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</si>
  <si>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</si>
  <si>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</si>
  <si>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</si>
  <si>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</si>
  <si>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</si>
  <si>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</si>
  <si>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</si>
  <si>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</si>
  <si>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</si>
  <si>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</si>
  <si>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</si>
  <si>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</si>
  <si>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</si>
  <si>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</si>
  <si>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</si>
  <si>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</si>
  <si>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</si>
  <si>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</si>
  <si>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</si>
  <si>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</si>
  <si>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</si>
  <si>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</si>
  <si>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</si>
  <si>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</si>
  <si>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</si>
  <si>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</si>
  <si>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</si>
  <si>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</si>
  <si>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</si>
  <si>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</si>
  <si>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</si>
  <si>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</si>
  <si>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</si>
  <si>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</si>
  <si>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</si>
  <si>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</si>
  <si>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</si>
  <si>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</si>
  <si>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</si>
  <si>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</si>
  <si>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</si>
  <si>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</si>
  <si>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</si>
  <si>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</si>
  <si>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</si>
  <si>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</si>
  <si>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</si>
  <si>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</si>
  <si>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</si>
  <si>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</si>
  <si>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</si>
  <si>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</si>
  <si>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</si>
  <si>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</si>
  <si>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</si>
  <si>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</si>
  <si>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</si>
  <si>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</si>
  <si>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</si>
  <si>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</si>
  <si>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</si>
  <si>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</si>
  <si>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</si>
  <si>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</si>
  <si>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</si>
  <si>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Reliant</t>
  </si>
  <si>
    <t>Campus-Utilities</t>
  </si>
  <si>
    <t>Shamrock Property Management</t>
  </si>
  <si>
    <t>City of Waco - Water Dept.</t>
  </si>
  <si>
    <t>Bain Paper Company</t>
  </si>
  <si>
    <t>Custodial-Supplies</t>
  </si>
  <si>
    <t>Chemistry-Supplies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</si>
  <si>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</si>
  <si>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</si>
  <si>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</si>
  <si>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</si>
  <si>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</si>
  <si>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</si>
  <si>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</si>
  <si>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</si>
  <si>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</si>
  <si>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</si>
  <si>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</si>
  <si>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</si>
  <si>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</si>
  <si>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</si>
  <si>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</si>
  <si>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</si>
  <si>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</si>
  <si>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</si>
  <si>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</si>
  <si>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</si>
  <si>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Security-Supplies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</si>
  <si>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</si>
  <si>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</si>
  <si>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</si>
  <si>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</si>
  <si>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</si>
  <si>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</si>
  <si>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</si>
  <si>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</si>
  <si>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</si>
  <si>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</si>
  <si>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>P&amp;E Mechanical Contractors LLC</t>
  </si>
  <si>
    <t>Carolina Biological Supply Com</t>
  </si>
  <si>
    <t>Biology-Supplies</t>
  </si>
  <si>
    <t xml:space="preserve">  Food Services</t>
  </si>
  <si>
    <t>CDW Government, Inc</t>
  </si>
  <si>
    <t>Texas Golf Karts</t>
  </si>
  <si>
    <t xml:space="preserve">   Texas Range</t>
  </si>
  <si>
    <t>Amazon Capital Services</t>
  </si>
  <si>
    <t>Alsco Inc</t>
  </si>
  <si>
    <t>Baseball-Supplies</t>
  </si>
  <si>
    <t>President's Office-Sponsorship</t>
  </si>
  <si>
    <t>Student Support Services-Telephone</t>
  </si>
  <si>
    <t>U.S. Foods Inc</t>
  </si>
  <si>
    <t xml:space="preserve">   Receivables</t>
  </si>
  <si>
    <t>Rabroker AC and Plumbing</t>
  </si>
  <si>
    <t>Barsh Company</t>
  </si>
  <si>
    <t>ATMOS ENERGY</t>
  </si>
  <si>
    <t>Integ</t>
  </si>
  <si>
    <t>Worth Hydrochem of Central Tex</t>
  </si>
  <si>
    <t>City of Waco</t>
  </si>
  <si>
    <t>Dupuy Oxygen &amp; Supply Co.</t>
  </si>
  <si>
    <t>Medline Industries, Inc</t>
  </si>
  <si>
    <t>Caleb M. Overstreet</t>
  </si>
  <si>
    <t>Total Office Solutions</t>
  </si>
  <si>
    <t>Smoot-Anderson Company, Inc.</t>
  </si>
  <si>
    <t>Airgas USA, LLC</t>
  </si>
  <si>
    <t>Pledged Tuition, Interest &amp; Aux</t>
  </si>
  <si>
    <t>Pledged Tuition: Scholarship</t>
  </si>
  <si>
    <t>CIF</t>
  </si>
  <si>
    <t>Complete Supply Inc</t>
  </si>
  <si>
    <t>Nursing-Supplies</t>
  </si>
  <si>
    <t>Coca-Cola Southwest Beverages</t>
  </si>
  <si>
    <t>ISS-Technical Maintenance Supplies</t>
  </si>
  <si>
    <t>Virkim</t>
  </si>
  <si>
    <t>Auto-Chlor System</t>
  </si>
  <si>
    <t>O'Reilly Automotive, Inc</t>
  </si>
  <si>
    <t>Food Services-Catering</t>
  </si>
  <si>
    <t>China Spring Country Store</t>
  </si>
  <si>
    <t>FedEx</t>
  </si>
  <si>
    <t>Technical Laboratory Systems</t>
  </si>
  <si>
    <t>Dreamfly Promotions Inc</t>
  </si>
  <si>
    <t>Jason's Deli</t>
  </si>
  <si>
    <t>JRJ Enterprises LLC</t>
  </si>
  <si>
    <t>EBSCO Information Services</t>
  </si>
  <si>
    <t>Siemens Industry, Inc.</t>
  </si>
  <si>
    <t>Waco Transit</t>
  </si>
  <si>
    <t>Summit Electric Supply Co</t>
  </si>
  <si>
    <t>American Heart Association</t>
  </si>
  <si>
    <t>Community Programs-Supplies</t>
  </si>
  <si>
    <t>Hole in the Roof Marketing</t>
  </si>
  <si>
    <t>855bugs.com</t>
  </si>
  <si>
    <t>Building Maintenance-Pest Control</t>
  </si>
  <si>
    <t>Kleen-Air</t>
  </si>
  <si>
    <t>American Bottling Company</t>
  </si>
  <si>
    <t>President's Office-Membership Dues</t>
  </si>
  <si>
    <t>Athletic Trainer-Supplies</t>
  </si>
  <si>
    <t>TrueDialog Inc</t>
  </si>
  <si>
    <t>ISS-Cable Service</t>
  </si>
  <si>
    <t>Graphic Garage</t>
  </si>
  <si>
    <t>Athletics-Officials</t>
  </si>
  <si>
    <t>Bookstore-Department Charges</t>
  </si>
  <si>
    <t>Texas Commission on</t>
  </si>
  <si>
    <t>Fire Academy-Exam Fees</t>
  </si>
  <si>
    <t>Ricoh USA, Inc</t>
  </si>
  <si>
    <t>Kevin M. Bell</t>
  </si>
  <si>
    <t>North Waco Tropical Fish</t>
  </si>
  <si>
    <t>Greater Waco Chamber</t>
  </si>
  <si>
    <t>Sheet Music Plus</t>
  </si>
  <si>
    <t>Respiratory Care-Supplies</t>
  </si>
  <si>
    <t>Charter Communications</t>
  </si>
  <si>
    <t>Texas Dept of Public Safety</t>
  </si>
  <si>
    <t>Human Resources-Name Searches</t>
  </si>
  <si>
    <t>United Parcel Service</t>
  </si>
  <si>
    <t>Human Services-Aquarium Service</t>
  </si>
  <si>
    <t>ESEC-Supplies</t>
  </si>
  <si>
    <t>Hewlett Packard</t>
  </si>
  <si>
    <t>McJcd-Business Office</t>
  </si>
  <si>
    <t>History-Instructional Travel</t>
  </si>
  <si>
    <t>Brian C. Johnson</t>
  </si>
  <si>
    <t>Donald R. Keltner</t>
  </si>
  <si>
    <t>Central Duplicating-Copier Lease</t>
  </si>
  <si>
    <t>Karen L. McDonald</t>
  </si>
  <si>
    <t>Sharon S. Smith</t>
  </si>
  <si>
    <t>SBDC-Travel</t>
  </si>
  <si>
    <t>English-Instructional Travel</t>
  </si>
  <si>
    <t>Jeremy Land</t>
  </si>
  <si>
    <t>Jason N. Ehler</t>
  </si>
  <si>
    <t>Lorie S. Crowder</t>
  </si>
  <si>
    <t>Cleveland O. Reed</t>
  </si>
  <si>
    <t>Ronnie G. Brooks</t>
  </si>
  <si>
    <t>Molly Hunt</t>
  </si>
  <si>
    <t>CE-Travel</t>
  </si>
  <si>
    <t>Stephanie M. Maultsby</t>
  </si>
  <si>
    <t>Allison L. Halbert</t>
  </si>
  <si>
    <t>Terri L. Patterson</t>
  </si>
  <si>
    <t>April</t>
  </si>
  <si>
    <t>Apr '21/Apr '22</t>
  </si>
  <si>
    <t>Apr '22/Budget</t>
  </si>
  <si>
    <t>Thru Apr 2022</t>
  </si>
  <si>
    <t>Thru Apr 2021</t>
  </si>
  <si>
    <t>CSC/E-Renovations</t>
  </si>
  <si>
    <t>Aqua Breeze Inc</t>
  </si>
  <si>
    <t>MCC Foundation</t>
  </si>
  <si>
    <t>Foundation-Donations</t>
  </si>
  <si>
    <t>Alliance Electrical Group</t>
  </si>
  <si>
    <t>Triple S Sports</t>
  </si>
  <si>
    <t>ATDS</t>
  </si>
  <si>
    <t>Workforce-Truck Driving School</t>
  </si>
  <si>
    <t>Grainger</t>
  </si>
  <si>
    <t>Student Support Services-Supplies</t>
  </si>
  <si>
    <t>Professional Development-Supplies</t>
  </si>
  <si>
    <t>San Jose Jewelers</t>
  </si>
  <si>
    <t>The Lamar Companies</t>
  </si>
  <si>
    <t>Service Awards-Supplies</t>
  </si>
  <si>
    <t>Mail Services-Postage</t>
  </si>
  <si>
    <t>LEARN</t>
  </si>
  <si>
    <t>State Comptroller</t>
  </si>
  <si>
    <t>Reskilling Grant-Advertising</t>
  </si>
  <si>
    <t>Colors of Texas</t>
  </si>
  <si>
    <t>Central Utilites-Supplies</t>
  </si>
  <si>
    <t>Pocket Nurse</t>
  </si>
  <si>
    <t>Levy Recognition</t>
  </si>
  <si>
    <t>Richards Supply Company</t>
  </si>
  <si>
    <t>Inceptia</t>
  </si>
  <si>
    <t>Financial Aid-Grace Calling Fees</t>
  </si>
  <si>
    <t>Biokosmetik of Texas, Inc</t>
  </si>
  <si>
    <t>Panera LLC</t>
  </si>
  <si>
    <t>Shelly L. Rogers-Sharer</t>
  </si>
  <si>
    <t>NEI Datacom</t>
  </si>
  <si>
    <t>Mickey C. Cochran, Jr.</t>
  </si>
  <si>
    <t>Marighny E. Dutton</t>
  </si>
  <si>
    <t>CE-Consultant Instruction</t>
  </si>
  <si>
    <t>Impact Promotional Services</t>
  </si>
  <si>
    <t>Ranch-Horse Show Judge</t>
  </si>
  <si>
    <t>Alt Teach Cert-Instructional Travel</t>
  </si>
  <si>
    <t>Art-Supplies</t>
  </si>
  <si>
    <t>Matheson Tri-Gas, Inc</t>
  </si>
  <si>
    <t>CE-Supplies</t>
  </si>
  <si>
    <t>Glenn D. Downing</t>
  </si>
  <si>
    <t>Follett Higher Education Group</t>
  </si>
  <si>
    <t>Celina R. Brown</t>
  </si>
  <si>
    <t>Nursing-Immunization Tracking</t>
  </si>
  <si>
    <t>The Tire House</t>
  </si>
  <si>
    <t>Continuing Education-Supplies</t>
  </si>
  <si>
    <t>Ranch-Horse Show</t>
  </si>
  <si>
    <t>Sherwin-Williams</t>
  </si>
  <si>
    <t>Ann Cummings</t>
  </si>
  <si>
    <t>Steven W. Wenzel</t>
  </si>
  <si>
    <t>Foundation-Supplies</t>
  </si>
  <si>
    <t>Zoom Video Communications, Inc</t>
  </si>
  <si>
    <t>ISS-Audio Conferencing</t>
  </si>
  <si>
    <t>NTTA</t>
  </si>
  <si>
    <t>The College Board</t>
  </si>
  <si>
    <t>Apr '22/May '22</t>
  </si>
  <si>
    <t>May</t>
  </si>
  <si>
    <t xml:space="preserve">   TFNB CD</t>
  </si>
  <si>
    <t>Expenditures for May 2022</t>
  </si>
  <si>
    <t>MP2 Energy Texas LLC</t>
  </si>
  <si>
    <t>Financial Services-Quarterly Allocation</t>
  </si>
  <si>
    <t>McNamara Custom Services, Inc.</t>
  </si>
  <si>
    <t>Central Plant-Renovations</t>
  </si>
  <si>
    <t>HCS Inc</t>
  </si>
  <si>
    <t>LTC-3rd Floor Renovations</t>
  </si>
  <si>
    <t>Athletics-Duplex Rent</t>
  </si>
  <si>
    <t>Marianna,Inc.</t>
  </si>
  <si>
    <t>Archetype Innovations LLC</t>
  </si>
  <si>
    <t>Governors Emergency Relief-Electronic Health Records System</t>
  </si>
  <si>
    <t>The CBORD Group, Inc</t>
  </si>
  <si>
    <t>Accounts Receivable-CS Gold Upgrade</t>
  </si>
  <si>
    <t>Texas General Land Office</t>
  </si>
  <si>
    <t>A.H.I.M.A.</t>
  </si>
  <si>
    <t>Education Stabilization Grant-Lab Subscriptions</t>
  </si>
  <si>
    <t>George's</t>
  </si>
  <si>
    <t>Family Picnic-Catering</t>
  </si>
  <si>
    <t>Continuing Education-Summer Catalog</t>
  </si>
  <si>
    <t>Central Utilities-BPAC Fountain</t>
  </si>
  <si>
    <t>Mitchell L. Thompson</t>
  </si>
  <si>
    <t>World Series Travel</t>
  </si>
  <si>
    <t>Softball-Supplies</t>
  </si>
  <si>
    <t>SACSCSC</t>
  </si>
  <si>
    <t>Kologik LLC</t>
  </si>
  <si>
    <t>Security-CSD System</t>
  </si>
  <si>
    <t>Dell, Inc</t>
  </si>
  <si>
    <t>ISS-Replace Surveillance Server</t>
  </si>
  <si>
    <t>Ashlee H. Keyes</t>
  </si>
  <si>
    <t>Post Season Tournament</t>
  </si>
  <si>
    <t>Fisher &amp; Paykel Healthcare Inc</t>
  </si>
  <si>
    <t>ISS-Monitors (23)</t>
  </si>
  <si>
    <t>RBDR, PLLC-Architects</t>
  </si>
  <si>
    <t>BPAC Stage-REnovations</t>
  </si>
  <si>
    <t>Woodburn Press</t>
  </si>
  <si>
    <t>MEOC-Supplies</t>
  </si>
  <si>
    <t>ACCT</t>
  </si>
  <si>
    <t>Security-Adittional Licenses</t>
  </si>
  <si>
    <t>TK Elevator Corporation</t>
  </si>
  <si>
    <t>Two Girls and a Guy LLC</t>
  </si>
  <si>
    <t>Elsevier, Inc.</t>
  </si>
  <si>
    <t>Nursing-Exit Tests</t>
  </si>
  <si>
    <t>Gray Television Group, Inc.</t>
  </si>
  <si>
    <t>Audacy Operations Inc</t>
  </si>
  <si>
    <t>Campus Kaizen LLC</t>
  </si>
  <si>
    <t>Title IX-Supplies</t>
  </si>
  <si>
    <t>Sunbeam Foods, Inc</t>
  </si>
  <si>
    <t>KHT Electronics</t>
  </si>
  <si>
    <t>United States Postal Service</t>
  </si>
  <si>
    <t>Mail Service-Postage</t>
  </si>
  <si>
    <t>Nicole will order</t>
  </si>
  <si>
    <t>Jaynes, Reitmeier, Boyd &amp;</t>
  </si>
  <si>
    <t>Audit-Services</t>
  </si>
  <si>
    <t>Texas Sports Network Inc</t>
  </si>
  <si>
    <t>Athletics-Sports Broadcasting</t>
  </si>
  <si>
    <t>Rittenhouse Book Distributors,</t>
  </si>
  <si>
    <t>Marcom-Advetising</t>
  </si>
  <si>
    <t>Blanek's Custom Catering</t>
  </si>
  <si>
    <t>Food Services-Caterings</t>
  </si>
  <si>
    <t>Critical Mention Inc</t>
  </si>
  <si>
    <t>FACETS Healthcare Training LLC</t>
  </si>
  <si>
    <t>Community Health-Supplies</t>
  </si>
  <si>
    <t>Sprout Social Inc</t>
  </si>
  <si>
    <t>CUR</t>
  </si>
  <si>
    <t>HURI-Membership Dues</t>
  </si>
  <si>
    <t>THECB</t>
  </si>
  <si>
    <t>ISS-ApplyTexas</t>
  </si>
  <si>
    <t>Baylor University</t>
  </si>
  <si>
    <t>Commencement-Live Streaming</t>
  </si>
  <si>
    <t>ISS-Core Network Replacement Project</t>
  </si>
  <si>
    <t>Leadership Empowerment Group</t>
  </si>
  <si>
    <t>Continuing Education-Workforce Training</t>
  </si>
  <si>
    <t>Nestle USA, Inc.</t>
  </si>
  <si>
    <t>Pres Scholar Travel</t>
  </si>
  <si>
    <t>EOC-Office Furniture</t>
  </si>
  <si>
    <t>OneTouchPoint</t>
  </si>
  <si>
    <t>Dean Arts&amp;Sciences-Stone Circle</t>
  </si>
  <si>
    <t>Covideo LLC</t>
  </si>
  <si>
    <t>Admissions-Supplies</t>
  </si>
  <si>
    <t>BWI Companies Inc</t>
  </si>
  <si>
    <t>WPROMO</t>
  </si>
  <si>
    <t>TACCBO-Tshirts</t>
  </si>
  <si>
    <t>Student Records-Commencement Programs</t>
  </si>
  <si>
    <t>ISS-Monthly Printer Service</t>
  </si>
  <si>
    <t>Myatt Fuels LLC</t>
  </si>
  <si>
    <t>Cengage Learning</t>
  </si>
  <si>
    <t>Alumni-Supplies</t>
  </si>
  <si>
    <t>Prophecy Media Group, LLC</t>
  </si>
  <si>
    <t>ISS-Network Services</t>
  </si>
  <si>
    <t>MedTech</t>
  </si>
  <si>
    <t>EMS-Supplies</t>
  </si>
  <si>
    <t>Kids College-Supplies</t>
  </si>
  <si>
    <t>Upward Bound-Supplies</t>
  </si>
  <si>
    <t>TACCBO-Advertising</t>
  </si>
  <si>
    <t>CIS-Supplies</t>
  </si>
  <si>
    <t>Casco Industries</t>
  </si>
  <si>
    <t>Fire Academy-Supplies</t>
  </si>
  <si>
    <t>QTrak</t>
  </si>
  <si>
    <t>Mail Services-Subscription Dues</t>
  </si>
  <si>
    <t>Advanced Rescue Systems</t>
  </si>
  <si>
    <t>President's Office-Scholarship Brochure</t>
  </si>
  <si>
    <t>MTS</t>
  </si>
  <si>
    <t>Med Lab-Subscription</t>
  </si>
  <si>
    <t>Graybar Electric Company Inc.</t>
  </si>
  <si>
    <t>Jill Barron</t>
  </si>
  <si>
    <t>Open Text Inc</t>
  </si>
  <si>
    <t>ISS-Texting Service</t>
  </si>
  <si>
    <t>Firmin Business Forms, Inc.</t>
  </si>
  <si>
    <t>Business Office-Supplies</t>
  </si>
  <si>
    <t>New Readers Press</t>
  </si>
  <si>
    <t>Adult Ed-Supplies</t>
  </si>
  <si>
    <t>ISs-Internet Services</t>
  </si>
  <si>
    <t>Athletics-Cable Service</t>
  </si>
  <si>
    <t>President's Office-Grad Student</t>
  </si>
  <si>
    <t>President's Office-Graduate Student Athletics</t>
  </si>
  <si>
    <t>President's Office-Graduate Student</t>
  </si>
  <si>
    <t>New York Student Travel</t>
  </si>
  <si>
    <t>Creative Waco</t>
  </si>
  <si>
    <t>Jason P. Sanchez</t>
  </si>
  <si>
    <t>Theatre-Spring Production</t>
  </si>
  <si>
    <t>Franklin Covey Co</t>
  </si>
  <si>
    <t>Professional Development-PD Day Expense</t>
  </si>
  <si>
    <t>Becky B. Parker</t>
  </si>
  <si>
    <t>Student Travel Tour-New York</t>
  </si>
  <si>
    <t>Lochridge-Priest, Inc.</t>
  </si>
  <si>
    <t>Wolfe Wholesale Florist, Inc.</t>
  </si>
  <si>
    <t>Conference Center-Supplies</t>
  </si>
  <si>
    <t>Vincent A. Clark</t>
  </si>
  <si>
    <t>Men's Golf- Post season Tournament</t>
  </si>
  <si>
    <t>Amsterdam Printing &amp; Litho</t>
  </si>
  <si>
    <t>Esquire of Texas</t>
  </si>
  <si>
    <t>Troy Shaw</t>
  </si>
  <si>
    <t>Music Careers-Other Expenses</t>
  </si>
  <si>
    <t>RDA Pro Mart</t>
  </si>
  <si>
    <t>Athletics-Region 5 Softball</t>
  </si>
  <si>
    <t>English-Travel</t>
  </si>
  <si>
    <t>Ronald Hochstatter</t>
  </si>
  <si>
    <t>Speech-Instructional Travel</t>
  </si>
  <si>
    <t>Susan L. Sistruck Fine Art Gal</t>
  </si>
  <si>
    <t>Tim P. Holtkamp</t>
  </si>
  <si>
    <t>CAAHEP</t>
  </si>
  <si>
    <t>Health Professions-Membership Fees</t>
  </si>
  <si>
    <t>Waco's Bestyett Catering</t>
  </si>
  <si>
    <t>Healthy Roster Inc</t>
  </si>
  <si>
    <t>Celtex Pipes and Drum</t>
  </si>
  <si>
    <t>Commencement-Pipes</t>
  </si>
  <si>
    <t>ISS-Call Center Fee</t>
  </si>
  <si>
    <t>NACAS</t>
  </si>
  <si>
    <t>Auxiliary Services-Membership Dues</t>
  </si>
  <si>
    <t>Weatherford College Softball</t>
  </si>
  <si>
    <t>Athletics-Tshirts</t>
  </si>
  <si>
    <t>Kerr Waste Services LLC</t>
  </si>
  <si>
    <t>Tommy Joe Wells</t>
  </si>
  <si>
    <t>Athletics-Region 5</t>
  </si>
  <si>
    <t>Patricia Gohlke</t>
  </si>
  <si>
    <t>HSA-student event</t>
  </si>
  <si>
    <t>TACC</t>
  </si>
  <si>
    <t>Pres. Office Travel</t>
  </si>
  <si>
    <t>Sound</t>
  </si>
  <si>
    <t>Vet Tech-Software Subscription</t>
  </si>
  <si>
    <t>Melody Flowers</t>
  </si>
  <si>
    <t>Dual Credit-Student travel</t>
  </si>
  <si>
    <t>Cosmetolgy-Supplies</t>
  </si>
  <si>
    <t>Joe W Fly Co., Inc</t>
  </si>
  <si>
    <t>ISS-Phone Cable Repair</t>
  </si>
  <si>
    <t>Economics-Instructional Travel</t>
  </si>
  <si>
    <t>Professional Turf Products, LP</t>
  </si>
  <si>
    <t>BMTX, Inc</t>
  </si>
  <si>
    <t>Accounts Receivable-Supplies</t>
  </si>
  <si>
    <t>Lingo Communications</t>
  </si>
  <si>
    <t>James B. Geiger</t>
  </si>
  <si>
    <t>Greater Hewitt Chamber of</t>
  </si>
  <si>
    <t>Wise Skies Collective</t>
  </si>
  <si>
    <t>Mart Community Center</t>
  </si>
  <si>
    <t>Jones School Supply Co</t>
  </si>
  <si>
    <t>Danielle M. Ferrera</t>
  </si>
  <si>
    <t>Rotary Club of Waco</t>
  </si>
  <si>
    <t>Foundation-Membership Dues</t>
  </si>
  <si>
    <t>ISS-Supplies</t>
  </si>
  <si>
    <t>Nallely Gonzalez-Sauceda</t>
  </si>
  <si>
    <t>ADN-Pinning Ceremony</t>
  </si>
  <si>
    <t>The Occasions Group</t>
  </si>
  <si>
    <t>Central Texas Lawn</t>
  </si>
  <si>
    <t>Paula S. Swope</t>
  </si>
  <si>
    <t>Ranch-Horseshow</t>
  </si>
  <si>
    <t>Athletics-Official</t>
  </si>
  <si>
    <t>Andrew Fulton</t>
  </si>
  <si>
    <t>Scott Johnston</t>
  </si>
  <si>
    <t>Brett Koehler</t>
  </si>
  <si>
    <t>Shem Martin</t>
  </si>
  <si>
    <t>Steven Zeig</t>
  </si>
  <si>
    <t>T.A.C.T.E.</t>
  </si>
  <si>
    <t>Perkins-Conf Fees</t>
  </si>
  <si>
    <t>Library-Online Subscription Maintenance Fees</t>
  </si>
  <si>
    <t>Hibbs Hallmark &amp; Company</t>
  </si>
  <si>
    <t>Upward Bound-Insurance Renewal</t>
  </si>
  <si>
    <t>Flinn Scientific Inc</t>
  </si>
  <si>
    <t>Randell D. Dunahoo</t>
  </si>
  <si>
    <t>Michael C. Kindleburg</t>
  </si>
  <si>
    <t>Stephen Maloy</t>
  </si>
  <si>
    <t>Miles Sochacki</t>
  </si>
  <si>
    <t>Isai A. Perez</t>
  </si>
  <si>
    <t>HSA Student Club-Reimbursement</t>
  </si>
  <si>
    <t>April 2022 Sales Tax</t>
  </si>
  <si>
    <t>Jim Turner Chevrolet</t>
  </si>
  <si>
    <t>McLane Group LP</t>
  </si>
  <si>
    <t>Joey DeLeon</t>
  </si>
  <si>
    <t>Vet Tech-Farrier Service</t>
  </si>
  <si>
    <t>Mclennan County Medical Soc.</t>
  </si>
  <si>
    <t>Samantha R. Dove</t>
  </si>
  <si>
    <t>MLT- Instructional Travel</t>
  </si>
  <si>
    <t>Award Specialties</t>
  </si>
  <si>
    <t>Commencement-Supplies</t>
  </si>
  <si>
    <t>Homestead Pianos</t>
  </si>
  <si>
    <t>Music-Piano Tuning</t>
  </si>
  <si>
    <t>Thomson Reuters-West</t>
  </si>
  <si>
    <t>Legal Assistant-Software Access</t>
  </si>
  <si>
    <t>Resp Care-Instructional Travel</t>
  </si>
  <si>
    <t>SBDC-Sponsorship</t>
  </si>
  <si>
    <t>Multicultural Services-Supplies</t>
  </si>
  <si>
    <t>Jason B. Baker</t>
  </si>
  <si>
    <t>Piano Competition Judge</t>
  </si>
  <si>
    <t>Horse Show-Petty Cash</t>
  </si>
  <si>
    <t>Kristen Schramm</t>
  </si>
  <si>
    <t>Leslie C. Spotz</t>
  </si>
  <si>
    <t>The Myers-Briggs Company</t>
  </si>
  <si>
    <t>Student Engagement-License Renewals</t>
  </si>
  <si>
    <t>NJCAA-Supplies</t>
  </si>
  <si>
    <t>Steve Treese</t>
  </si>
  <si>
    <t>Continuing Education-Advertising</t>
  </si>
  <si>
    <t>Robert C. Williams</t>
  </si>
  <si>
    <t>Police-Travel</t>
  </si>
  <si>
    <t>Vanessa Alvarez</t>
  </si>
  <si>
    <t>Surgical Tech-Student Org</t>
  </si>
  <si>
    <t>HOT Council of Governments</t>
  </si>
  <si>
    <t>Rio Brazos Fine Custom Cuisine</t>
  </si>
  <si>
    <t>Central Texas Publishing LP</t>
  </si>
  <si>
    <t>Jodi A. Harper</t>
  </si>
  <si>
    <t>Pres Office-Travel</t>
  </si>
  <si>
    <t>Vetstem, Inc</t>
  </si>
  <si>
    <t>Biebele A. Jamabo</t>
  </si>
  <si>
    <t>Dance-Supplies</t>
  </si>
  <si>
    <t>RHO Kappa Pi-Tshirts</t>
  </si>
  <si>
    <t>Grafix Shoppe</t>
  </si>
  <si>
    <t>Security-Rear Hatch Graphics</t>
  </si>
  <si>
    <t>Colin P. Porter</t>
  </si>
  <si>
    <t>Library -Travel</t>
  </si>
  <si>
    <t>Director of CE-Travel</t>
  </si>
  <si>
    <t>La Marquise, Inc</t>
  </si>
  <si>
    <t>Womens Basketball-Postage</t>
  </si>
  <si>
    <t>Breanna M. Bolden</t>
  </si>
  <si>
    <t>Sugical Tech-Student Org.</t>
  </si>
  <si>
    <t>ATI</t>
  </si>
  <si>
    <t>American Massage Therapy Assoc</t>
  </si>
  <si>
    <t>Massage Therapy-Membership Dues</t>
  </si>
  <si>
    <t>Automatic Chef</t>
  </si>
  <si>
    <t>Amanda N. Gawehn</t>
  </si>
  <si>
    <t>Ro Kappa Pi- Highlanderday reimb</t>
  </si>
  <si>
    <t>Alexandra Shiu</t>
  </si>
  <si>
    <t>Econ-Instructional Travel</t>
  </si>
  <si>
    <t>Massage Warehouse</t>
  </si>
  <si>
    <t>Massage Therapy-Supplies</t>
  </si>
  <si>
    <t>Shanna M. Rogers</t>
  </si>
  <si>
    <t>Student Resources-Travel</t>
  </si>
  <si>
    <t>Law Enforcement-Supplies</t>
  </si>
  <si>
    <t>Sandy J. Butler</t>
  </si>
  <si>
    <t>Jeremy L. Lehman</t>
  </si>
  <si>
    <t>West News</t>
  </si>
  <si>
    <t>Custodial-Travel</t>
  </si>
  <si>
    <t>Dr. Sharon R. Lavery</t>
  </si>
  <si>
    <t>Fabion L. Luevano</t>
  </si>
  <si>
    <t>TRIO Student Association-Banquet</t>
  </si>
  <si>
    <t>Music Student Association-Trophies</t>
  </si>
  <si>
    <t>Mikken A. Canham</t>
  </si>
  <si>
    <t>Prof Dev.-Travel</t>
  </si>
  <si>
    <t>Alumni Picnic-Petty Cash</t>
  </si>
  <si>
    <t>Riesel Rustler</t>
  </si>
  <si>
    <t>Valley Mills Progress</t>
  </si>
  <si>
    <t>Human Resources-Name Search</t>
  </si>
  <si>
    <t>Ahtletics-Travel</t>
  </si>
  <si>
    <t>Hornet Signs</t>
  </si>
  <si>
    <t>PD-Other Expenses</t>
  </si>
  <si>
    <t>Central Utillities-Supplies</t>
  </si>
  <si>
    <t>First Response</t>
  </si>
  <si>
    <t>Child Development-CPR Training</t>
  </si>
  <si>
    <t>Aaron D. Holloway</t>
  </si>
  <si>
    <t>Nicole R. Conover</t>
  </si>
  <si>
    <t>Ro Kappa Pi-Student Org</t>
  </si>
  <si>
    <t>J.W. Pepper &amp; Son Inc</t>
  </si>
  <si>
    <t>Sue Allen</t>
  </si>
  <si>
    <t>Vet Tech-Nontravel related meals</t>
  </si>
  <si>
    <t>HOT Goodwill Industries, Inc</t>
  </si>
  <si>
    <t>Community Programs-Excel Classes</t>
  </si>
  <si>
    <t>Gravotech, Inc</t>
  </si>
  <si>
    <t>Courtney M. Bowlin</t>
  </si>
  <si>
    <t>Flor D. Sanchez</t>
  </si>
  <si>
    <t>Kimberly N. Fernandez</t>
  </si>
  <si>
    <t>TRIO EOC-Travel</t>
  </si>
  <si>
    <t>Hugo Sierra</t>
  </si>
  <si>
    <t>Dalilah H. Contreras</t>
  </si>
  <si>
    <t>IDEXX Distribution, Inc</t>
  </si>
  <si>
    <t>Athletics-Postage</t>
  </si>
  <si>
    <t>Henry S. Lee</t>
  </si>
  <si>
    <t>Duplicate Diploma- Refund</t>
  </si>
  <si>
    <t>McLennan County Appraisal District</t>
  </si>
  <si>
    <t>5/31/2022</t>
  </si>
  <si>
    <t>Nine months or 75.00%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</si>
</sst>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0.00000000%"/>
    <numFmt numFmtId="170" formatCode="_(&quot;$&quot;* #,##0_);_(&quot;$&quot;* \(#,##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3" applyNumberFormat="0" applyAlignment="0" applyProtection="0"/>
    <xf numFmtId="0" fontId="37" fillId="51" borderId="53" applyNumberFormat="0" applyAlignment="0" applyProtection="0"/>
    <xf numFmtId="0" fontId="37" fillId="51" borderId="53" applyNumberFormat="0" applyAlignment="0" applyProtection="0"/>
    <xf numFmtId="0" fontId="37" fillId="51" borderId="53" applyNumberFormat="0" applyAlignment="0" applyProtection="0"/>
    <xf numFmtId="0" fontId="16" fillId="21" borderId="2" applyNumberFormat="0" applyAlignment="0" applyProtection="0"/>
    <xf numFmtId="0" fontId="38" fillId="52" borderId="54" applyNumberFormat="0" applyAlignment="0" applyProtection="0"/>
    <xf numFmtId="0" fontId="38" fillId="52" borderId="54" applyNumberFormat="0" applyAlignment="0" applyProtection="0"/>
    <xf numFmtId="0" fontId="38" fillId="52" borderId="54" applyNumberFormat="0" applyAlignment="0" applyProtection="0"/>
    <xf numFmtId="0" fontId="38" fillId="52" borderId="54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19" fillId="0" borderId="3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3" applyNumberFormat="0" applyAlignment="0" applyProtection="0"/>
    <xf numFmtId="0" fontId="44" fillId="54" borderId="53" applyNumberFormat="0" applyAlignment="0" applyProtection="0"/>
    <xf numFmtId="0" fontId="44" fillId="54" borderId="53" applyNumberFormat="0" applyAlignment="0" applyProtection="0"/>
    <xf numFmtId="0" fontId="44" fillId="54" borderId="53" applyNumberFormat="0" applyAlignment="0" applyProtection="0"/>
    <xf numFmtId="0" fontId="21" fillId="0" borderId="4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9" applyNumberFormat="0" applyFont="0" applyAlignment="0" applyProtection="0"/>
    <xf numFmtId="0" fontId="34" fillId="56" borderId="59" applyNumberFormat="0" applyFont="0" applyAlignment="0" applyProtection="0"/>
    <xf numFmtId="0" fontId="34" fillId="56" borderId="59" applyNumberFormat="0" applyFont="0" applyAlignment="0" applyProtection="0"/>
    <xf numFmtId="0" fontId="34" fillId="56" borderId="59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60" applyNumberFormat="0" applyAlignment="0" applyProtection="0"/>
    <xf numFmtId="0" fontId="47" fillId="51" borderId="60" applyNumberFormat="0" applyAlignment="0" applyProtection="0"/>
    <xf numFmtId="0" fontId="47" fillId="51" borderId="60" applyNumberFormat="0" applyAlignment="0" applyProtection="0"/>
    <xf numFmtId="0" fontId="47" fillId="51" borderId="60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2" fillId="23" borderId="5" applyNumberFormat="0" applyFont="0" applyAlignment="0" applyProtection="0"/>
    <xf numFmtId="0" fontId="6" fillId="56" borderId="59" applyNumberFormat="0" applyFont="0" applyAlignment="0" applyProtection="0"/>
    <xf numFmtId="0" fontId="6" fillId="56" borderId="59" applyNumberFormat="0" applyFont="0" applyAlignment="0" applyProtection="0"/>
    <xf numFmtId="0" fontId="6" fillId="56" borderId="59" applyNumberFormat="0" applyFont="0" applyAlignment="0" applyProtection="0"/>
    <xf numFmtId="0" fontId="6" fillId="56" borderId="59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9" applyNumberFormat="0" applyFont="0" applyAlignment="0" applyProtection="0"/>
    <xf numFmtId="0" fontId="5" fillId="56" borderId="59" applyNumberFormat="0" applyFont="0" applyAlignment="0" applyProtection="0"/>
    <xf numFmtId="0" fontId="5" fillId="56" borderId="59" applyNumberFormat="0" applyFont="0" applyAlignment="0" applyProtection="0"/>
    <xf numFmtId="0" fontId="5" fillId="56" borderId="59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9" applyNumberFormat="0" applyFont="0" applyAlignment="0" applyProtection="0"/>
    <xf numFmtId="0" fontId="4" fillId="56" borderId="59" applyNumberFormat="0" applyFont="0" applyAlignment="0" applyProtection="0"/>
    <xf numFmtId="0" fontId="4" fillId="56" borderId="59" applyNumberFormat="0" applyFont="0" applyAlignment="0" applyProtection="0"/>
    <xf numFmtId="0" fontId="4" fillId="56" borderId="59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2" fontId="53" fillId="0" borderId="0" applyFont="0" applyFill="0" applyBorder="0" applyAlignment="0" applyProtection="0"/>
    <xf numFmtId="0" fontId="3" fillId="0" borderId="0"/>
    <xf numFmtId="0" fontId="53" fillId="23" borderId="5" applyNumberFormat="0" applyFont="0" applyAlignment="0" applyProtection="0"/>
    <xf numFmtId="0" fontId="3" fillId="56" borderId="59" applyNumberFormat="0" applyFont="0" applyAlignment="0" applyProtection="0"/>
    <xf numFmtId="0" fontId="3" fillId="56" borderId="59" applyNumberFormat="0" applyFont="0" applyAlignment="0" applyProtection="0"/>
    <xf numFmtId="0" fontId="3" fillId="56" borderId="59" applyNumberFormat="0" applyFont="0" applyAlignment="0" applyProtection="0"/>
    <xf numFmtId="0" fontId="3" fillId="56" borderId="59" applyNumberFormat="0" applyFont="0" applyAlignment="0" applyProtection="0"/>
    <xf numFmtId="9" fontId="53" fillId="0" borderId="0" applyFont="0" applyFill="0" applyBorder="0" applyAlignment="0" applyProtection="0"/>
    <xf numFmtId="0" fontId="53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9" applyNumberFormat="0" applyFont="0" applyAlignment="0" applyProtection="0"/>
    <xf numFmtId="0" fontId="2" fillId="56" borderId="59" applyNumberFormat="0" applyFont="0" applyAlignment="0" applyProtection="0"/>
    <xf numFmtId="0" fontId="2" fillId="56" borderId="59" applyNumberFormat="0" applyFont="0" applyAlignment="0" applyProtection="0"/>
    <xf numFmtId="0" fontId="2" fillId="56" borderId="5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9" applyNumberFormat="0" applyFont="0" applyAlignment="0" applyProtection="0"/>
    <xf numFmtId="0" fontId="1" fillId="56" borderId="59" applyNumberFormat="0" applyFont="0" applyAlignment="0" applyProtection="0"/>
    <xf numFmtId="0" fontId="1" fillId="56" borderId="59" applyNumberFormat="0" applyFont="0" applyAlignment="0" applyProtection="0"/>
    <xf numFmtId="0" fontId="1" fillId="56" borderId="59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19" xfId="0" applyBorder="1"/>
    <xf numFmtId="0" fontId="9" fillId="0" borderId="15" xfId="0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9" xfId="0" applyBorder="1"/>
    <xf numFmtId="0" fontId="9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center"/>
    </xf>
    <xf numFmtId="17" fontId="0" fillId="0" borderId="0" xfId="0" applyNumberFormat="1" applyBorder="1" applyAlignment="1">
      <alignment horizontal="centerContinuous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13" xfId="0" applyNumberFormat="1" applyBorder="1"/>
    <xf numFmtId="10" fontId="0" fillId="0" borderId="13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20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1" xfId="144" applyNumberFormat="1" applyBorder="1"/>
    <xf numFmtId="165" fontId="7" fillId="0" borderId="22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3" xfId="0" applyNumberFormat="1" applyBorder="1"/>
    <xf numFmtId="0" fontId="11" fillId="0" borderId="0" xfId="0" applyFont="1"/>
    <xf numFmtId="0" fontId="0" fillId="0" borderId="24" xfId="0" applyBorder="1"/>
    <xf numFmtId="43" fontId="7" fillId="0" borderId="0" xfId="136"/>
    <xf numFmtId="9" fontId="7" fillId="0" borderId="0" xfId="216" applyBorder="1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5" xfId="0" applyNumberFormat="1" applyFont="1" applyFill="1" applyBorder="1" applyAlignment="1">
      <alignment horizontal="center"/>
    </xf>
    <xf numFmtId="0" fontId="0" fillId="0" borderId="26" xfId="0" applyBorder="1"/>
    <xf numFmtId="165" fontId="0" fillId="0" borderId="27" xfId="0" applyNumberFormat="1" applyBorder="1"/>
    <xf numFmtId="37" fontId="0" fillId="0" borderId="27" xfId="0" applyNumberFormat="1" applyBorder="1"/>
    <xf numFmtId="37" fontId="0" fillId="25" borderId="27" xfId="0" applyNumberFormat="1" applyFill="1" applyBorder="1"/>
    <xf numFmtId="37" fontId="0" fillId="0" borderId="25" xfId="0" applyNumberFormat="1" applyBorder="1"/>
    <xf numFmtId="10" fontId="7" fillId="0" borderId="0" xfId="216" applyNumberFormat="1" applyBorder="1"/>
    <xf numFmtId="0" fontId="11" fillId="0" borderId="31" xfId="0" applyFont="1" applyBorder="1"/>
    <xf numFmtId="4" fontId="0" fillId="0" borderId="14" xfId="0" applyNumberFormat="1" applyBorder="1"/>
    <xf numFmtId="37" fontId="0" fillId="0" borderId="33" xfId="0" applyNumberFormat="1" applyBorder="1"/>
    <xf numFmtId="37" fontId="0" fillId="25" borderId="33" xfId="0" applyNumberFormat="1" applyFill="1" applyBorder="1"/>
    <xf numFmtId="165" fontId="7" fillId="0" borderId="34" xfId="144" applyNumberFormat="1" applyBorder="1"/>
    <xf numFmtId="3" fontId="0" fillId="0" borderId="35" xfId="0" applyNumberFormat="1" applyBorder="1"/>
    <xf numFmtId="37" fontId="0" fillId="0" borderId="36" xfId="0" applyNumberFormat="1" applyBorder="1"/>
    <xf numFmtId="37" fontId="7" fillId="0" borderId="36" xfId="136" applyNumberFormat="1" applyBorder="1"/>
    <xf numFmtId="37" fontId="7" fillId="25" borderId="36" xfId="136" applyNumberFormat="1" applyFill="1" applyBorder="1"/>
    <xf numFmtId="0" fontId="26" fillId="0" borderId="0" xfId="0" applyFont="1"/>
    <xf numFmtId="169" fontId="0" fillId="0" borderId="0" xfId="0" applyNumberFormat="1" applyBorder="1"/>
    <xf numFmtId="37" fontId="0" fillId="0" borderId="17" xfId="0" applyNumberFormat="1" applyBorder="1"/>
    <xf numFmtId="0" fontId="0" fillId="0" borderId="31" xfId="0" applyBorder="1"/>
    <xf numFmtId="165" fontId="0" fillId="0" borderId="26" xfId="0" applyNumberFormat="1" applyBorder="1"/>
    <xf numFmtId="0" fontId="9" fillId="0" borderId="37" xfId="0" applyFont="1" applyBorder="1" applyAlignment="1">
      <alignment horizontal="center"/>
    </xf>
    <xf numFmtId="0" fontId="9" fillId="0" borderId="31" xfId="0" applyFont="1" applyBorder="1"/>
    <xf numFmtId="0" fontId="0" fillId="25" borderId="31" xfId="0" applyFill="1" applyBorder="1"/>
    <xf numFmtId="0" fontId="9" fillId="0" borderId="31" xfId="0" applyFont="1" applyBorder="1" applyAlignment="1">
      <alignment horizontal="center"/>
    </xf>
    <xf numFmtId="0" fontId="0" fillId="0" borderId="38" xfId="0" applyBorder="1"/>
    <xf numFmtId="37" fontId="7" fillId="0" borderId="27" xfId="136" applyNumberFormat="1" applyBorder="1"/>
    <xf numFmtId="0" fontId="0" fillId="0" borderId="25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40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7" xfId="0" applyNumberFormat="1" applyFont="1" applyBorder="1"/>
    <xf numFmtId="10" fontId="0" fillId="0" borderId="0" xfId="216" applyNumberFormat="1" applyFont="1" applyBorder="1"/>
    <xf numFmtId="0" fontId="26" fillId="0" borderId="31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1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4" xfId="0" applyNumberFormat="1" applyBorder="1" applyAlignment="1">
      <alignment horizontal="center"/>
    </xf>
    <xf numFmtId="4" fontId="8" fillId="24" borderId="45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7" xfId="136" applyNumberFormat="1" applyFont="1" applyBorder="1"/>
    <xf numFmtId="1" fontId="0" fillId="0" borderId="27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9" xfId="0" applyNumberFormat="1" applyFont="1" applyBorder="1" applyAlignment="1">
      <alignment horizontal="center"/>
    </xf>
    <xf numFmtId="0" fontId="31" fillId="0" borderId="28" xfId="0" applyFont="1" applyBorder="1" applyAlignment="1">
      <alignment horizontal="centerContinuous"/>
    </xf>
    <xf numFmtId="43" fontId="51" fillId="0" borderId="29" xfId="136" applyFont="1" applyBorder="1" applyAlignment="1">
      <alignment horizontal="centerContinuous"/>
    </xf>
    <xf numFmtId="0" fontId="51" fillId="0" borderId="30" xfId="0" applyFont="1" applyBorder="1" applyAlignment="1">
      <alignment horizontal="center"/>
    </xf>
    <xf numFmtId="0" fontId="31" fillId="0" borderId="31" xfId="0" applyNumberFormat="1" applyFont="1" applyBorder="1" applyAlignment="1">
      <alignment horizontal="centerContinuous"/>
    </xf>
    <xf numFmtId="43" fontId="51" fillId="0" borderId="0" xfId="136" applyFont="1" applyBorder="1" applyAlignment="1">
      <alignment horizontal="centerContinuous"/>
    </xf>
    <xf numFmtId="0" fontId="51" fillId="0" borderId="32" xfId="0" applyFont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0" fontId="8" fillId="24" borderId="43" xfId="0" applyFont="1" applyFill="1" applyBorder="1" applyAlignment="1">
      <alignment horizontal="center"/>
    </xf>
    <xf numFmtId="14" fontId="11" fillId="0" borderId="44" xfId="0" applyNumberFormat="1" applyFont="1" applyBorder="1" applyAlignment="1">
      <alignment horizontal="center"/>
    </xf>
    <xf numFmtId="167" fontId="26" fillId="0" borderId="0" xfId="136" applyNumberFormat="1" applyFont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9" xfId="136" applyNumberFormat="1" applyBorder="1"/>
    <xf numFmtId="167" fontId="7" fillId="0" borderId="21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70" fontId="7" fillId="0" borderId="0" xfId="144" applyNumberFormat="1" applyFont="1"/>
    <xf numFmtId="170" fontId="7" fillId="0" borderId="39" xfId="144" applyNumberFormat="1" applyBorder="1"/>
    <xf numFmtId="170" fontId="7" fillId="0" borderId="21" xfId="144" applyNumberFormat="1" applyBorder="1"/>
    <xf numFmtId="170" fontId="0" fillId="0" borderId="0" xfId="0" applyNumberFormat="1"/>
    <xf numFmtId="0" fontId="0" fillId="0" borderId="0" xfId="0" applyBorder="1" applyAlignment="1"/>
    <xf numFmtId="0" fontId="31" fillId="0" borderId="29" xfId="0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Continuous"/>
    </xf>
    <xf numFmtId="0" fontId="8" fillId="24" borderId="51" xfId="0" applyFont="1" applyFill="1" applyBorder="1" applyAlignment="1">
      <alignment horizontal="center"/>
    </xf>
    <xf numFmtId="3" fontId="0" fillId="0" borderId="8" xfId="0" applyNumberFormat="1" applyBorder="1"/>
    <xf numFmtId="170" fontId="7" fillId="0" borderId="12" xfId="144" applyNumberFormat="1" applyBorder="1"/>
    <xf numFmtId="167" fontId="7" fillId="0" borderId="23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70" fontId="7" fillId="0" borderId="23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1" xfId="0" applyFont="1" applyFill="1" applyBorder="1"/>
    <xf numFmtId="14" fontId="11" fillId="0" borderId="49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3" xfId="136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46" xfId="0" applyFont="1" applyFill="1" applyBorder="1"/>
    <xf numFmtId="0" fontId="11" fillId="0" borderId="62" xfId="0" applyFont="1" applyFill="1" applyBorder="1"/>
    <xf numFmtId="0" fontId="11" fillId="0" borderId="48" xfId="0" applyFont="1" applyFill="1" applyBorder="1"/>
    <xf numFmtId="0" fontId="11" fillId="0" borderId="47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70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70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6" fontId="9" fillId="0" borderId="0" xfId="0" quotePrefix="1" applyNumberFormat="1" applyFont="1" applyBorder="1" applyAlignment="1">
      <alignment horizontal="centerContinuous"/>
    </xf>
    <xf numFmtId="167" fontId="7" fillId="0" borderId="17" xfId="136" applyNumberFormat="1" applyBorder="1"/>
    <xf numFmtId="4" fontId="9" fillId="24" borderId="26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1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1" fillId="57" borderId="0" xfId="0" applyFont="1" applyFill="1" applyBorder="1" applyAlignment="1">
      <alignment horizontal="center"/>
    </xf>
    <xf numFmtId="0" fontId="0" fillId="57" borderId="0" xfId="0" applyFill="1"/>
    <xf numFmtId="0" fontId="32" fillId="57" borderId="0" xfId="0" applyFont="1" applyFill="1"/>
    <xf numFmtId="0" fontId="10" fillId="57" borderId="16" xfId="0" applyFont="1" applyFill="1" applyBorder="1" applyAlignment="1">
      <alignment horizontal="centerContinuous"/>
    </xf>
    <xf numFmtId="0" fontId="32" fillId="57" borderId="16" xfId="0" applyFont="1" applyFill="1" applyBorder="1"/>
    <xf numFmtId="0" fontId="32" fillId="57" borderId="45" xfId="0" applyFont="1" applyFill="1" applyBorder="1"/>
    <xf numFmtId="17" fontId="8" fillId="57" borderId="50" xfId="0" applyNumberFormat="1" applyFont="1" applyFill="1" applyBorder="1" applyAlignment="1">
      <alignment horizontal="centerContinuous"/>
    </xf>
    <xf numFmtId="0" fontId="8" fillId="57" borderId="51" xfId="0" applyFont="1" applyFill="1" applyBorder="1" applyAlignment="1">
      <alignment horizontal="centerContinuous"/>
    </xf>
    <xf numFmtId="0" fontId="8" fillId="57" borderId="52" xfId="0" applyFont="1" applyFill="1" applyBorder="1" applyAlignment="1">
      <alignment horizontal="centerContinuous"/>
    </xf>
    <xf numFmtId="17" fontId="8" fillId="57" borderId="51" xfId="0" quotePrefix="1" applyNumberFormat="1" applyFont="1" applyFill="1" applyBorder="1" applyAlignment="1">
      <alignment horizontal="centerContinuous"/>
    </xf>
    <xf numFmtId="0" fontId="11" fillId="57" borderId="51" xfId="0" applyFont="1" applyFill="1" applyBorder="1" applyAlignment="1">
      <alignment horizontal="centerContinuous"/>
    </xf>
    <xf numFmtId="0" fontId="11" fillId="57" borderId="52" xfId="0" applyFont="1" applyFill="1" applyBorder="1" applyAlignment="1">
      <alignment horizontal="centerContinuous"/>
    </xf>
    <xf numFmtId="0" fontId="32" fillId="57" borderId="12" xfId="0" applyFont="1" applyFill="1" applyBorder="1"/>
    <xf numFmtId="0" fontId="8" fillId="57" borderId="8" xfId="0" applyFont="1" applyFill="1" applyBorder="1" applyAlignment="1">
      <alignment horizontal="center"/>
    </xf>
    <xf numFmtId="0" fontId="32" fillId="57" borderId="10" xfId="0" applyFont="1" applyFill="1" applyBorder="1"/>
    <xf numFmtId="0" fontId="8" fillId="57" borderId="10" xfId="0" applyFont="1" applyFill="1" applyBorder="1" applyAlignment="1">
      <alignment horizontal="center"/>
    </xf>
    <xf numFmtId="0" fontId="33" fillId="57" borderId="12" xfId="0" applyFont="1" applyFill="1" applyBorder="1"/>
    <xf numFmtId="0" fontId="26" fillId="57" borderId="12" xfId="0" applyFont="1" applyFill="1" applyBorder="1"/>
    <xf numFmtId="165" fontId="26" fillId="57" borderId="12" xfId="0" applyNumberFormat="1" applyFont="1" applyFill="1" applyBorder="1" applyAlignment="1">
      <alignment horizontal="right"/>
    </xf>
    <xf numFmtId="0" fontId="7" fillId="57" borderId="12" xfId="0" applyFont="1" applyFill="1" applyBorder="1"/>
    <xf numFmtId="165" fontId="26" fillId="57" borderId="12" xfId="149" applyFont="1" applyFill="1" applyBorder="1"/>
    <xf numFmtId="165" fontId="7" fillId="57" borderId="12" xfId="149" applyFont="1" applyFill="1" applyBorder="1"/>
    <xf numFmtId="37" fontId="26" fillId="57" borderId="12" xfId="143" applyNumberFormat="1" applyFont="1" applyFill="1" applyBorder="1"/>
    <xf numFmtId="37" fontId="26" fillId="57" borderId="12" xfId="0" applyNumberFormat="1" applyFont="1" applyFill="1" applyBorder="1"/>
    <xf numFmtId="0" fontId="33" fillId="57" borderId="45" xfId="0" applyFont="1" applyFill="1" applyBorder="1"/>
    <xf numFmtId="37" fontId="9" fillId="57" borderId="45" xfId="143" applyNumberFormat="1" applyFont="1" applyFill="1" applyBorder="1"/>
    <xf numFmtId="37" fontId="26" fillId="57" borderId="45" xfId="143" applyNumberFormat="1" applyFont="1" applyFill="1" applyBorder="1"/>
    <xf numFmtId="0" fontId="7" fillId="57" borderId="10" xfId="0" applyFont="1" applyFill="1" applyBorder="1"/>
    <xf numFmtId="37" fontId="26" fillId="57" borderId="10" xfId="143" applyNumberFormat="1" applyFont="1" applyFill="1" applyBorder="1"/>
    <xf numFmtId="0" fontId="33" fillId="57" borderId="10" xfId="0" applyFont="1" applyFill="1" applyBorder="1"/>
    <xf numFmtId="37" fontId="9" fillId="57" borderId="10" xfId="0" applyNumberFormat="1" applyFont="1" applyFill="1" applyBorder="1"/>
    <xf numFmtId="37" fontId="9" fillId="57" borderId="10" xfId="143" applyNumberFormat="1" applyFont="1" applyFill="1" applyBorder="1"/>
    <xf numFmtId="0" fontId="8" fillId="57" borderId="10" xfId="0" applyFont="1" applyFill="1" applyBorder="1"/>
    <xf numFmtId="165" fontId="33" fillId="57" borderId="10" xfId="144" applyNumberFormat="1" applyFont="1" applyFill="1" applyBorder="1" applyAlignment="1">
      <alignment horizontal="right"/>
    </xf>
    <xf numFmtId="165" fontId="11" fillId="57" borderId="0" xfId="0" applyNumberFormat="1" applyFont="1" applyFill="1"/>
    <xf numFmtId="167" fontId="26" fillId="57" borderId="0" xfId="136" applyNumberFormat="1" applyFont="1" applyFill="1"/>
    <xf numFmtId="0" fontId="8" fillId="58" borderId="8" xfId="0" applyFont="1" applyFill="1" applyBorder="1" applyAlignment="1">
      <alignment horizontal="center"/>
    </xf>
    <xf numFmtId="0" fontId="8" fillId="58" borderId="10" xfId="0" applyFont="1" applyFill="1" applyBorder="1" applyAlignment="1">
      <alignment horizontal="center"/>
    </xf>
    <xf numFmtId="0" fontId="26" fillId="58" borderId="12" xfId="0" applyFont="1" applyFill="1" applyBorder="1"/>
    <xf numFmtId="165" fontId="26" fillId="58" borderId="12" xfId="149" applyFont="1" applyFill="1" applyBorder="1"/>
    <xf numFmtId="37" fontId="26" fillId="58" borderId="12" xfId="0" applyNumberFormat="1" applyFont="1" applyFill="1" applyBorder="1"/>
    <xf numFmtId="37" fontId="9" fillId="58" borderId="45" xfId="143" applyNumberFormat="1" applyFont="1" applyFill="1" applyBorder="1"/>
    <xf numFmtId="37" fontId="26" fillId="58" borderId="45" xfId="143" applyNumberFormat="1" applyFont="1" applyFill="1" applyBorder="1"/>
    <xf numFmtId="37" fontId="26" fillId="58" borderId="12" xfId="143" applyNumberFormat="1" applyFont="1" applyFill="1" applyBorder="1"/>
    <xf numFmtId="37" fontId="26" fillId="58" borderId="10" xfId="143" applyNumberFormat="1" applyFont="1" applyFill="1" applyBorder="1"/>
    <xf numFmtId="37" fontId="9" fillId="58" borderId="10" xfId="143" applyNumberFormat="1" applyFont="1" applyFill="1" applyBorder="1"/>
    <xf numFmtId="165" fontId="33" fillId="58" borderId="10" xfId="144" applyNumberFormat="1" applyFont="1" applyFill="1" applyBorder="1"/>
    <xf numFmtId="37" fontId="26" fillId="58" borderId="12" xfId="136" applyNumberFormat="1" applyFont="1" applyFill="1" applyBorder="1"/>
    <xf numFmtId="37" fontId="9" fillId="58" borderId="45" xfId="136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opLeftCell="A17" zoomScaleNormal="100" workbookViewId="0">
      <pane xSplit="1" topLeftCell="B1" activePane="topRight" state="frozen"/>
      <selection pane="topRight" activeCell="B40" sqref="B40:E40"/>
    </sheetView>
  </sheetViews>
  <sheetFormatPr defaultRowHeight="13.2" x14ac:dyDescent="0.25"/>
  <cols>
    <col min="1" max="1" width="35.109375" customWidth="1"/>
    <col min="2" max="4" width="14.44140625" customWidth="1"/>
    <col min="5" max="5" width="15.44140625" bestFit="1" customWidth="1"/>
    <col min="6" max="6" width="11.6640625" bestFit="1" customWidth="1"/>
    <col min="7" max="7" width="12.33203125" bestFit="1" customWidth="1"/>
    <col min="8" max="8" width="10.33203125" bestFit="1" customWidth="1"/>
  </cols>
  <sheetData>
    <row r="1" spans="1:7" ht="15" customHeight="1" x14ac:dyDescent="0.25">
      <c r="A1" t="s">
        <v>36</v>
      </c>
    </row>
    <row r="2" spans="1:7" ht="15" customHeight="1" x14ac:dyDescent="0.25"/>
    <row r="3" spans="1:7" ht="15" customHeight="1" x14ac:dyDescent="0.25"/>
    <row r="4" spans="1:7" ht="15" customHeight="1" x14ac:dyDescent="0.3">
      <c r="A4" s="187" t="s">
        <v>0</v>
      </c>
      <c r="B4" s="187"/>
      <c r="C4" s="187"/>
      <c r="D4" s="187"/>
      <c r="E4" s="187"/>
    </row>
    <row r="5" spans="1:7" ht="15" customHeight="1" x14ac:dyDescent="0.3">
      <c r="A5" s="187" t="s">
        <v>1</v>
      </c>
      <c r="B5" s="187"/>
      <c r="C5" s="187"/>
      <c r="D5" s="187"/>
      <c r="E5" s="187"/>
    </row>
    <row r="6" spans="1:7" ht="15" customHeight="1" x14ac:dyDescent="0.3">
      <c r="A6" s="188">
        <v>44712</v>
      </c>
      <c r="B6" s="188"/>
      <c r="C6" s="188"/>
      <c r="D6" s="188"/>
      <c r="E6" s="188"/>
    </row>
    <row r="7" spans="1:7" ht="15" customHeight="1" x14ac:dyDescent="0.25">
      <c r="A7" s="1" t="s">
        <v>36</v>
      </c>
      <c r="B7" s="1"/>
      <c r="C7" s="1"/>
      <c r="D7" s="1"/>
      <c r="E7" s="1"/>
    </row>
    <row r="8" spans="1:7" ht="15" customHeight="1" x14ac:dyDescent="0.25">
      <c r="A8" s="1"/>
      <c r="B8" s="2" t="s">
        <v>285</v>
      </c>
      <c r="C8" s="2" t="s">
        <v>226</v>
      </c>
      <c r="D8" s="3" t="s">
        <v>285</v>
      </c>
      <c r="E8" s="4" t="s">
        <v>2</v>
      </c>
    </row>
    <row r="9" spans="1:7" ht="15" customHeight="1" x14ac:dyDescent="0.25">
      <c r="A9" s="1"/>
      <c r="B9" s="5">
        <v>2021</v>
      </c>
      <c r="C9" s="5">
        <v>2022</v>
      </c>
      <c r="D9" s="5">
        <v>2022</v>
      </c>
      <c r="E9" s="6" t="s">
        <v>284</v>
      </c>
    </row>
    <row r="10" spans="1:7" ht="15" customHeight="1" x14ac:dyDescent="0.25">
      <c r="A10" s="41" t="s">
        <v>3</v>
      </c>
      <c r="B10" s="17"/>
      <c r="C10" s="17"/>
      <c r="D10" s="1"/>
      <c r="E10" s="144"/>
    </row>
    <row r="11" spans="1:7" ht="15" customHeight="1" x14ac:dyDescent="0.25">
      <c r="A11" s="42"/>
      <c r="B11" s="17"/>
      <c r="C11" s="17"/>
      <c r="D11" s="1"/>
      <c r="E11" s="7"/>
    </row>
    <row r="12" spans="1:7" ht="15" customHeight="1" x14ac:dyDescent="0.25">
      <c r="A12" s="42" t="s">
        <v>87</v>
      </c>
      <c r="B12" s="171">
        <v>25318228</v>
      </c>
      <c r="C12" s="165">
        <v>29958763</v>
      </c>
      <c r="D12" s="136">
        <v>31875188</v>
      </c>
      <c r="E12" s="145">
        <f>D12-C12</f>
        <v>1916425</v>
      </c>
      <c r="F12" s="18"/>
      <c r="G12" s="139"/>
    </row>
    <row r="13" spans="1:7" ht="15" customHeight="1" x14ac:dyDescent="0.25">
      <c r="A13" s="42" t="s">
        <v>86</v>
      </c>
      <c r="B13" s="170">
        <v>7943443</v>
      </c>
      <c r="C13" s="166">
        <v>7033379</v>
      </c>
      <c r="D13" s="130">
        <v>6538349</v>
      </c>
      <c r="E13" s="114">
        <f t="shared" ref="E13:E17" si="0">D13-C13</f>
        <v>-495030</v>
      </c>
      <c r="F13" s="20"/>
      <c r="G13" s="139"/>
    </row>
    <row r="14" spans="1:7" ht="15" customHeight="1" x14ac:dyDescent="0.25">
      <c r="A14" s="42" t="s">
        <v>4</v>
      </c>
      <c r="B14" s="169">
        <v>7632</v>
      </c>
      <c r="C14" s="95">
        <v>18363</v>
      </c>
      <c r="D14" s="52">
        <v>19930</v>
      </c>
      <c r="E14" s="114">
        <f t="shared" si="0"/>
        <v>1567</v>
      </c>
      <c r="F14" s="20"/>
    </row>
    <row r="15" spans="1:7" ht="15" customHeight="1" x14ac:dyDescent="0.25">
      <c r="A15" s="42" t="s">
        <v>5</v>
      </c>
      <c r="B15" s="169">
        <v>322906</v>
      </c>
      <c r="C15" s="95">
        <v>202849</v>
      </c>
      <c r="D15" s="52">
        <v>276050</v>
      </c>
      <c r="E15" s="114">
        <f t="shared" si="0"/>
        <v>73201</v>
      </c>
      <c r="F15" s="20"/>
      <c r="G15" s="163"/>
    </row>
    <row r="16" spans="1:7" ht="15" customHeight="1" x14ac:dyDescent="0.25">
      <c r="A16" s="102" t="s">
        <v>54</v>
      </c>
      <c r="B16" s="172">
        <v>7575840</v>
      </c>
      <c r="C16" s="95">
        <v>6257130</v>
      </c>
      <c r="D16" s="52">
        <v>6257130</v>
      </c>
      <c r="E16" s="114">
        <f t="shared" si="0"/>
        <v>0</v>
      </c>
      <c r="F16" s="118"/>
      <c r="G16" s="57"/>
    </row>
    <row r="17" spans="1:7" ht="15" customHeight="1" x14ac:dyDescent="0.25">
      <c r="A17" s="102" t="s">
        <v>57</v>
      </c>
      <c r="B17" s="174">
        <v>14608218</v>
      </c>
      <c r="C17" s="167">
        <v>12293477</v>
      </c>
      <c r="D17" s="113">
        <v>12293477</v>
      </c>
      <c r="E17" s="131">
        <f t="shared" si="0"/>
        <v>0</v>
      </c>
      <c r="G17" s="57"/>
    </row>
    <row r="18" spans="1:7" ht="15" customHeight="1" x14ac:dyDescent="0.25">
      <c r="A18" s="42"/>
      <c r="B18" s="95"/>
      <c r="C18" s="95"/>
      <c r="D18" s="52"/>
      <c r="E18" s="114"/>
    </row>
    <row r="19" spans="1:7" ht="15" customHeight="1" thickBot="1" x14ac:dyDescent="0.3">
      <c r="A19" s="42" t="s">
        <v>6</v>
      </c>
      <c r="B19" s="132">
        <f>SUM(B12:B17)</f>
        <v>55776267</v>
      </c>
      <c r="C19" s="132">
        <f>SUM(C12:C17)</f>
        <v>55763961</v>
      </c>
      <c r="D19" s="133">
        <f>SUM(D12:D17)</f>
        <v>57260124</v>
      </c>
      <c r="E19" s="146">
        <f>SUM(E12:E16)</f>
        <v>1496163</v>
      </c>
      <c r="F19" s="20"/>
    </row>
    <row r="20" spans="1:7" ht="15" customHeight="1" thickTop="1" x14ac:dyDescent="0.25">
      <c r="A20" s="42"/>
      <c r="B20" s="95"/>
      <c r="C20" s="95"/>
      <c r="D20" s="52"/>
      <c r="E20" s="114"/>
    </row>
    <row r="21" spans="1:7" ht="15" customHeight="1" x14ac:dyDescent="0.25">
      <c r="A21" s="43" t="s">
        <v>7</v>
      </c>
      <c r="B21" s="95"/>
      <c r="C21" s="95"/>
      <c r="D21" s="52"/>
      <c r="E21" s="147"/>
      <c r="F21" s="56"/>
    </row>
    <row r="22" spans="1:7" ht="15" customHeight="1" x14ac:dyDescent="0.25">
      <c r="A22" s="42"/>
      <c r="B22" s="112"/>
      <c r="C22" s="95"/>
      <c r="D22" s="52"/>
      <c r="E22" s="114"/>
    </row>
    <row r="23" spans="1:7" ht="15" customHeight="1" x14ac:dyDescent="0.25">
      <c r="A23" s="151" t="s">
        <v>89</v>
      </c>
      <c r="B23" s="52">
        <v>1665164</v>
      </c>
      <c r="C23" s="95">
        <v>1831071</v>
      </c>
      <c r="D23" s="52">
        <v>1822111</v>
      </c>
      <c r="E23" s="114">
        <f>D23-C23</f>
        <v>-8960</v>
      </c>
      <c r="F23" s="57"/>
    </row>
    <row r="24" spans="1:7" ht="15" customHeight="1" x14ac:dyDescent="0.25">
      <c r="A24" s="102" t="s">
        <v>58</v>
      </c>
      <c r="B24" s="111">
        <v>16048584</v>
      </c>
      <c r="C24" s="168">
        <v>16261639</v>
      </c>
      <c r="D24" s="111">
        <v>16261639</v>
      </c>
      <c r="E24" s="114">
        <f t="shared" ref="E24:E29" si="1">D24-C24</f>
        <v>0</v>
      </c>
      <c r="F24" s="57"/>
    </row>
    <row r="25" spans="1:7" ht="15" customHeight="1" x14ac:dyDescent="0.25">
      <c r="A25" s="102" t="s">
        <v>59</v>
      </c>
      <c r="B25" s="111">
        <v>48545614</v>
      </c>
      <c r="C25" s="168">
        <v>47067445</v>
      </c>
      <c r="D25" s="111">
        <v>47067445</v>
      </c>
      <c r="E25" s="114">
        <f t="shared" si="1"/>
        <v>0</v>
      </c>
      <c r="F25" s="57"/>
    </row>
    <row r="26" spans="1:7" ht="15" customHeight="1" x14ac:dyDescent="0.25">
      <c r="A26" s="151" t="s">
        <v>90</v>
      </c>
      <c r="B26" s="111">
        <v>1047905</v>
      </c>
      <c r="C26" s="168">
        <v>1073130</v>
      </c>
      <c r="D26" s="111">
        <v>1073721</v>
      </c>
      <c r="E26" s="114">
        <f t="shared" si="1"/>
        <v>591</v>
      </c>
      <c r="F26" s="57"/>
    </row>
    <row r="27" spans="1:7" ht="15" customHeight="1" x14ac:dyDescent="0.25">
      <c r="A27" s="102" t="s">
        <v>8</v>
      </c>
      <c r="B27" s="111">
        <v>2792607</v>
      </c>
      <c r="C27" s="168">
        <v>1840583</v>
      </c>
      <c r="D27" s="111">
        <v>2919304</v>
      </c>
      <c r="E27" s="114">
        <f t="shared" si="1"/>
        <v>1078721</v>
      </c>
      <c r="F27" s="57"/>
    </row>
    <row r="28" spans="1:7" ht="15" customHeight="1" x14ac:dyDescent="0.25">
      <c r="A28" s="42" t="s">
        <v>55</v>
      </c>
      <c r="B28" s="173">
        <v>3083506</v>
      </c>
      <c r="C28" s="95">
        <v>2495531</v>
      </c>
      <c r="D28" s="112">
        <v>2495531</v>
      </c>
      <c r="E28" s="114">
        <f t="shared" si="1"/>
        <v>0</v>
      </c>
      <c r="F28" s="57"/>
    </row>
    <row r="29" spans="1:7" ht="15" customHeight="1" x14ac:dyDescent="0.25">
      <c r="A29" s="42" t="s">
        <v>60</v>
      </c>
      <c r="B29" s="174">
        <v>12111303</v>
      </c>
      <c r="C29" s="167">
        <v>11981926</v>
      </c>
      <c r="D29" s="113">
        <v>11981926</v>
      </c>
      <c r="E29" s="131">
        <f t="shared" si="1"/>
        <v>0</v>
      </c>
      <c r="F29" s="57"/>
    </row>
    <row r="30" spans="1:7" ht="15" customHeight="1" x14ac:dyDescent="0.25">
      <c r="A30" s="42"/>
      <c r="B30" s="95"/>
      <c r="C30" s="95"/>
      <c r="D30" s="52"/>
      <c r="E30" s="114"/>
    </row>
    <row r="31" spans="1:7" ht="15" customHeight="1" x14ac:dyDescent="0.25">
      <c r="A31" s="42" t="s">
        <v>9</v>
      </c>
      <c r="B31" s="95">
        <f>SUM(B23:B29)</f>
        <v>85294683</v>
      </c>
      <c r="C31" s="95">
        <f>SUM(C23:C29)</f>
        <v>82551325</v>
      </c>
      <c r="D31" s="112">
        <f>SUM(D23:D29)</f>
        <v>83621677</v>
      </c>
      <c r="E31" s="114">
        <f>SUM(E23:E29)</f>
        <v>1070352</v>
      </c>
      <c r="F31" s="20"/>
    </row>
    <row r="32" spans="1:7" ht="15" customHeight="1" x14ac:dyDescent="0.25">
      <c r="A32" s="42"/>
      <c r="B32" s="95"/>
      <c r="C32" s="95"/>
      <c r="D32" s="52"/>
      <c r="E32" s="114"/>
      <c r="F32" s="20"/>
    </row>
    <row r="33" spans="1:8" ht="15" customHeight="1" x14ac:dyDescent="0.25">
      <c r="A33" s="151" t="s">
        <v>10</v>
      </c>
      <c r="B33" s="176">
        <v>12794067</v>
      </c>
      <c r="C33" s="95">
        <v>14808744</v>
      </c>
      <c r="D33" s="52">
        <v>14808744</v>
      </c>
      <c r="E33" s="114">
        <f>D33-C33</f>
        <v>0</v>
      </c>
      <c r="F33" s="20"/>
      <c r="G33" s="57"/>
      <c r="H33" s="57"/>
    </row>
    <row r="34" spans="1:8" ht="15" customHeight="1" x14ac:dyDescent="0.25">
      <c r="A34" s="102" t="s">
        <v>61</v>
      </c>
      <c r="B34" s="129">
        <v>-11556250</v>
      </c>
      <c r="C34" s="168">
        <v>-12500040</v>
      </c>
      <c r="D34" s="65">
        <v>-12500040</v>
      </c>
      <c r="E34" s="114">
        <f t="shared" ref="E34:E36" si="2">D34-C34</f>
        <v>0</v>
      </c>
      <c r="F34" s="20"/>
    </row>
    <row r="35" spans="1:8" ht="15" customHeight="1" x14ac:dyDescent="0.25">
      <c r="A35" s="102" t="s">
        <v>62</v>
      </c>
      <c r="B35" s="129">
        <v>-46048699</v>
      </c>
      <c r="C35" s="168">
        <v>-46755894</v>
      </c>
      <c r="D35" s="65">
        <v>-46755894</v>
      </c>
      <c r="E35" s="114">
        <f t="shared" si="2"/>
        <v>0</v>
      </c>
      <c r="F35" s="20"/>
    </row>
    <row r="36" spans="1:8" ht="15" customHeight="1" x14ac:dyDescent="0.25">
      <c r="A36" s="42" t="s">
        <v>11</v>
      </c>
      <c r="B36" s="134">
        <v>15292466</v>
      </c>
      <c r="C36" s="164">
        <v>17659826</v>
      </c>
      <c r="D36" s="135">
        <f>'Inc. &amp; Exp.'!F54</f>
        <v>18085637</v>
      </c>
      <c r="E36" s="131">
        <f t="shared" si="2"/>
        <v>425811</v>
      </c>
    </row>
    <row r="37" spans="1:8" ht="15" customHeight="1" x14ac:dyDescent="0.25">
      <c r="A37" s="42"/>
      <c r="B37" s="95"/>
      <c r="C37" s="95"/>
      <c r="D37" s="52"/>
      <c r="E37" s="114"/>
    </row>
    <row r="38" spans="1:8" ht="15" customHeight="1" x14ac:dyDescent="0.25">
      <c r="A38" s="42" t="s">
        <v>12</v>
      </c>
      <c r="B38" s="95">
        <f>SUM(B33:B36)</f>
        <v>-29518416</v>
      </c>
      <c r="C38" s="95">
        <f>SUM(C33:C36)</f>
        <v>-26787364</v>
      </c>
      <c r="D38" s="112">
        <f>SUM(D33:D36)</f>
        <v>-26361553</v>
      </c>
      <c r="E38" s="114">
        <f>SUM(E33:E36)</f>
        <v>425811</v>
      </c>
      <c r="F38" s="20"/>
    </row>
    <row r="39" spans="1:8" ht="15" customHeight="1" x14ac:dyDescent="0.25">
      <c r="A39" s="42"/>
      <c r="B39" s="94"/>
      <c r="C39" s="94"/>
      <c r="D39" s="51"/>
      <c r="E39" s="148"/>
      <c r="F39" s="20"/>
    </row>
    <row r="40" spans="1:8" ht="15" customHeight="1" thickBot="1" x14ac:dyDescent="0.3">
      <c r="A40" s="44" t="s">
        <v>42</v>
      </c>
      <c r="B40" s="137">
        <f>B38+B31</f>
        <v>55776267</v>
      </c>
      <c r="C40" s="137">
        <f>C38+C31</f>
        <v>55763961</v>
      </c>
      <c r="D40" s="138">
        <f>D38+D31</f>
        <v>57260124</v>
      </c>
      <c r="E40" s="149">
        <f>E38+E31</f>
        <v>1496163</v>
      </c>
    </row>
    <row r="41" spans="1:8" ht="15" customHeight="1" thickTop="1" x14ac:dyDescent="0.25">
      <c r="A41" s="1"/>
      <c r="B41" s="1"/>
      <c r="C41" s="1"/>
      <c r="D41" s="1"/>
      <c r="E41" s="1"/>
    </row>
    <row r="42" spans="1:8" x14ac:dyDescent="0.25">
      <c r="B42" s="57"/>
    </row>
    <row r="43" spans="1:8" x14ac:dyDescent="0.25">
      <c r="B43" s="57"/>
      <c r="D43" s="57"/>
      <c r="E43" s="20"/>
    </row>
    <row r="44" spans="1:8" x14ac:dyDescent="0.25">
      <c r="B44" s="57"/>
      <c r="D44" s="5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topLeftCell="A28" zoomScaleNormal="100" workbookViewId="0">
      <pane xSplit="1" topLeftCell="B1" activePane="topRight" state="frozen"/>
      <selection pane="topRight" activeCell="D54" sqref="D54:I54"/>
    </sheetView>
  </sheetViews>
  <sheetFormatPr defaultRowHeight="13.2" x14ac:dyDescent="0.25"/>
  <cols>
    <col min="1" max="1" width="45.44140625" bestFit="1" customWidth="1"/>
    <col min="2" max="2" width="18.88671875" customWidth="1"/>
    <col min="3" max="3" width="16.88671875" customWidth="1"/>
    <col min="4" max="4" width="16" customWidth="1"/>
    <col min="5" max="5" width="14.88671875" customWidth="1"/>
    <col min="6" max="6" width="15.6640625" customWidth="1"/>
    <col min="7" max="7" width="15.33203125" customWidth="1"/>
    <col min="8" max="8" width="17" customWidth="1"/>
    <col min="9" max="9" width="15.109375" customWidth="1"/>
    <col min="10" max="10" width="16" bestFit="1" customWidth="1"/>
    <col min="11" max="11" width="14" bestFit="1" customWidth="1"/>
  </cols>
  <sheetData>
    <row r="1" spans="1:30" x14ac:dyDescent="0.25">
      <c r="A1" s="29"/>
      <c r="B1" s="14"/>
      <c r="C1" s="14"/>
      <c r="D1" s="30" t="s">
        <v>0</v>
      </c>
      <c r="E1" s="31"/>
      <c r="F1" s="31"/>
      <c r="G1" s="14"/>
      <c r="H1" s="32"/>
      <c r="I1" s="49"/>
    </row>
    <row r="2" spans="1:30" x14ac:dyDescent="0.25">
      <c r="A2" s="17"/>
      <c r="B2" s="26"/>
      <c r="C2" s="26"/>
      <c r="D2" s="33" t="s">
        <v>13</v>
      </c>
      <c r="E2" s="34"/>
      <c r="F2" s="34"/>
      <c r="G2" s="26"/>
      <c r="H2" s="8"/>
      <c r="I2" s="7"/>
    </row>
    <row r="3" spans="1:30" x14ac:dyDescent="0.25">
      <c r="A3" s="17"/>
      <c r="B3" s="26"/>
      <c r="C3" s="72"/>
      <c r="D3" s="175" t="s">
        <v>592</v>
      </c>
      <c r="E3" s="36"/>
      <c r="F3" s="34"/>
      <c r="G3" s="83"/>
      <c r="H3" s="45"/>
      <c r="I3" s="7"/>
    </row>
    <row r="4" spans="1:30" x14ac:dyDescent="0.25">
      <c r="A4" s="84"/>
      <c r="B4" s="26"/>
      <c r="C4" s="63"/>
      <c r="E4" s="33" t="s">
        <v>593</v>
      </c>
      <c r="F4" s="140"/>
      <c r="G4" s="26"/>
      <c r="H4" s="46"/>
      <c r="I4" s="7"/>
    </row>
    <row r="5" spans="1:30" x14ac:dyDescent="0.25">
      <c r="A5" s="84"/>
      <c r="B5" s="26"/>
      <c r="C5" s="47"/>
      <c r="D5" s="26"/>
      <c r="E5" s="26"/>
      <c r="F5" s="26"/>
      <c r="G5" s="26"/>
      <c r="H5" s="8"/>
      <c r="I5" s="7"/>
    </row>
    <row r="6" spans="1:30" x14ac:dyDescent="0.25">
      <c r="A6" s="17"/>
      <c r="B6" s="177" t="s">
        <v>82</v>
      </c>
      <c r="C6" s="177" t="s">
        <v>130</v>
      </c>
      <c r="D6" s="9" t="s">
        <v>14</v>
      </c>
      <c r="E6" s="10" t="s">
        <v>15</v>
      </c>
      <c r="F6" s="10" t="s">
        <v>14</v>
      </c>
      <c r="G6" s="10" t="s">
        <v>15</v>
      </c>
      <c r="H6" s="11" t="s">
        <v>2</v>
      </c>
      <c r="I6" s="3" t="s">
        <v>2</v>
      </c>
    </row>
    <row r="7" spans="1:30" x14ac:dyDescent="0.25">
      <c r="A7" s="23"/>
      <c r="B7" s="66" t="s">
        <v>88</v>
      </c>
      <c r="C7" s="66" t="s">
        <v>88</v>
      </c>
      <c r="D7" s="96" t="s">
        <v>230</v>
      </c>
      <c r="E7" s="12" t="s">
        <v>16</v>
      </c>
      <c r="F7" s="12" t="s">
        <v>229</v>
      </c>
      <c r="G7" s="12" t="s">
        <v>16</v>
      </c>
      <c r="H7" s="97" t="s">
        <v>227</v>
      </c>
      <c r="I7" s="5" t="s">
        <v>228</v>
      </c>
    </row>
    <row r="8" spans="1:30" x14ac:dyDescent="0.25">
      <c r="A8" s="87" t="s">
        <v>17</v>
      </c>
      <c r="B8" s="86"/>
      <c r="C8" s="67"/>
      <c r="D8" s="74"/>
      <c r="E8" s="15"/>
      <c r="F8" s="13"/>
      <c r="G8" s="13"/>
      <c r="H8" s="16"/>
      <c r="I8" s="49"/>
    </row>
    <row r="9" spans="1:30" x14ac:dyDescent="0.25">
      <c r="A9" s="101" t="s">
        <v>53</v>
      </c>
      <c r="B9" s="68">
        <v>12503711</v>
      </c>
      <c r="C9" s="68">
        <v>11913319</v>
      </c>
      <c r="D9" s="20">
        <v>8940664</v>
      </c>
      <c r="E9" s="28">
        <f>D9/B9</f>
        <v>0.71504083867581392</v>
      </c>
      <c r="F9" s="20">
        <v>8518025</v>
      </c>
      <c r="G9" s="28">
        <f>F9/C9</f>
        <v>0.71500016074445749</v>
      </c>
      <c r="H9" s="19">
        <f>F9-D9</f>
        <v>-422639</v>
      </c>
      <c r="I9" s="58">
        <f>F9-C9</f>
        <v>-3395294</v>
      </c>
    </row>
    <row r="10" spans="1:30" x14ac:dyDescent="0.25">
      <c r="A10" s="101" t="s">
        <v>56</v>
      </c>
      <c r="B10" s="115">
        <v>0</v>
      </c>
      <c r="C10" s="116">
        <v>0</v>
      </c>
      <c r="D10" s="20">
        <v>19403</v>
      </c>
      <c r="E10" s="28">
        <v>0</v>
      </c>
      <c r="F10" s="20">
        <v>0</v>
      </c>
      <c r="G10" s="28">
        <v>0</v>
      </c>
      <c r="H10" s="19">
        <f>F10-D10</f>
        <v>-19403</v>
      </c>
      <c r="I10" s="58">
        <f>F10-C10</f>
        <v>0</v>
      </c>
    </row>
    <row r="11" spans="1:30" x14ac:dyDescent="0.25">
      <c r="A11" s="101"/>
      <c r="B11" s="69"/>
      <c r="C11" s="69"/>
      <c r="D11" s="20"/>
      <c r="E11" s="100"/>
      <c r="F11" s="20"/>
      <c r="G11" s="28"/>
      <c r="H11" s="19"/>
      <c r="I11" s="58"/>
    </row>
    <row r="12" spans="1:30" x14ac:dyDescent="0.25">
      <c r="A12" s="85" t="s">
        <v>18</v>
      </c>
      <c r="B12" s="69">
        <v>15470402</v>
      </c>
      <c r="C12" s="69">
        <v>14828843</v>
      </c>
      <c r="D12" s="20">
        <v>15542464</v>
      </c>
      <c r="E12" s="28">
        <f t="shared" ref="E12:E21" si="0">D12/B12</f>
        <v>1.0046580560737852</v>
      </c>
      <c r="F12" s="20">
        <v>14913849</v>
      </c>
      <c r="G12" s="28">
        <f t="shared" ref="G12:G21" si="1">F12/C12</f>
        <v>1.0057324769032892</v>
      </c>
      <c r="H12" s="21">
        <f t="shared" ref="H12:H21" si="2">F12-D12</f>
        <v>-628615</v>
      </c>
      <c r="I12" s="58">
        <f t="shared" ref="I12:I21" si="3">F12-C12</f>
        <v>85006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x14ac:dyDescent="0.25">
      <c r="A13" s="85" t="s">
        <v>19</v>
      </c>
      <c r="B13" s="69">
        <v>3969550</v>
      </c>
      <c r="C13" s="69">
        <v>3403000</v>
      </c>
      <c r="D13" s="64">
        <v>3072168</v>
      </c>
      <c r="E13" s="28">
        <f t="shared" si="0"/>
        <v>0.77393356929626789</v>
      </c>
      <c r="F13" s="64">
        <v>3313963</v>
      </c>
      <c r="G13" s="28">
        <f t="shared" si="1"/>
        <v>0.97383573317660888</v>
      </c>
      <c r="H13" s="21">
        <f t="shared" si="2"/>
        <v>241795</v>
      </c>
      <c r="I13" s="58">
        <f t="shared" si="3"/>
        <v>-89037</v>
      </c>
    </row>
    <row r="14" spans="1:30" x14ac:dyDescent="0.25">
      <c r="A14" s="85" t="s">
        <v>47</v>
      </c>
      <c r="B14" s="69">
        <v>28000</v>
      </c>
      <c r="C14" s="69">
        <v>28000</v>
      </c>
      <c r="D14" s="20">
        <v>13739</v>
      </c>
      <c r="E14" s="28">
        <f t="shared" si="0"/>
        <v>0.49067857142857141</v>
      </c>
      <c r="F14" s="20">
        <v>17130</v>
      </c>
      <c r="G14" s="28">
        <f t="shared" si="1"/>
        <v>0.61178571428571427</v>
      </c>
      <c r="H14" s="21">
        <f t="shared" si="2"/>
        <v>3391</v>
      </c>
      <c r="I14" s="58">
        <f t="shared" si="3"/>
        <v>-10870</v>
      </c>
    </row>
    <row r="15" spans="1:30" x14ac:dyDescent="0.25">
      <c r="A15" s="85" t="s">
        <v>20</v>
      </c>
      <c r="B15" s="69">
        <v>155000</v>
      </c>
      <c r="C15" s="69">
        <v>155000</v>
      </c>
      <c r="D15" s="20">
        <v>89788</v>
      </c>
      <c r="E15" s="28">
        <f t="shared" si="0"/>
        <v>0.57927741935483867</v>
      </c>
      <c r="F15" s="20">
        <v>74939</v>
      </c>
      <c r="G15" s="28">
        <f t="shared" si="1"/>
        <v>0.48347741935483873</v>
      </c>
      <c r="H15" s="21">
        <f t="shared" si="2"/>
        <v>-14849</v>
      </c>
      <c r="I15" s="58">
        <f t="shared" si="3"/>
        <v>-80061</v>
      </c>
      <c r="L15" s="20"/>
    </row>
    <row r="16" spans="1:30" x14ac:dyDescent="0.25">
      <c r="A16" s="85" t="s">
        <v>49</v>
      </c>
      <c r="B16" s="69">
        <v>19800</v>
      </c>
      <c r="C16" s="69">
        <v>19800</v>
      </c>
      <c r="D16" s="20">
        <v>14379</v>
      </c>
      <c r="E16" s="28">
        <f>D16/B16</f>
        <v>0.7262121212121212</v>
      </c>
      <c r="F16" s="20">
        <v>19856</v>
      </c>
      <c r="G16" s="28">
        <f>F16/C16</f>
        <v>1.0028282828282828</v>
      </c>
      <c r="H16" s="21">
        <f t="shared" si="2"/>
        <v>5477</v>
      </c>
      <c r="I16" s="58">
        <f t="shared" si="3"/>
        <v>56</v>
      </c>
    </row>
    <row r="17" spans="1:12" x14ac:dyDescent="0.25">
      <c r="A17" s="85" t="s">
        <v>50</v>
      </c>
      <c r="B17" s="69">
        <v>112750</v>
      </c>
      <c r="C17" s="69">
        <v>112750</v>
      </c>
      <c r="D17" s="20">
        <v>167956</v>
      </c>
      <c r="E17" s="28">
        <f t="shared" si="0"/>
        <v>1.4896319290465632</v>
      </c>
      <c r="F17" s="20">
        <v>54197</v>
      </c>
      <c r="G17" s="28">
        <f t="shared" si="1"/>
        <v>0.48068292682926828</v>
      </c>
      <c r="H17" s="21">
        <f t="shared" si="2"/>
        <v>-113759</v>
      </c>
      <c r="I17" s="58">
        <f t="shared" si="3"/>
        <v>-58553</v>
      </c>
      <c r="L17" s="20"/>
    </row>
    <row r="18" spans="1:12" x14ac:dyDescent="0.25">
      <c r="A18" s="184" t="s">
        <v>157</v>
      </c>
      <c r="B18" s="69">
        <v>-1243447</v>
      </c>
      <c r="C18" s="69">
        <v>-1484888</v>
      </c>
      <c r="D18" s="20">
        <v>-885578</v>
      </c>
      <c r="E18" s="28">
        <f t="shared" si="0"/>
        <v>0.71219601639635621</v>
      </c>
      <c r="F18" s="20">
        <v>-1156273</v>
      </c>
      <c r="G18" s="28">
        <f t="shared" si="1"/>
        <v>0.77869374659907009</v>
      </c>
      <c r="H18" s="21">
        <f t="shared" si="2"/>
        <v>-270695</v>
      </c>
      <c r="I18" s="58">
        <f t="shared" si="3"/>
        <v>328615</v>
      </c>
    </row>
    <row r="19" spans="1:12" x14ac:dyDescent="0.25">
      <c r="A19" s="184" t="s">
        <v>158</v>
      </c>
      <c r="B19" s="69">
        <v>-907300</v>
      </c>
      <c r="C19" s="69">
        <v>-847300</v>
      </c>
      <c r="D19" s="20">
        <v>-839057</v>
      </c>
      <c r="E19" s="28">
        <f t="shared" si="0"/>
        <v>0.92478452551526502</v>
      </c>
      <c r="F19" s="20">
        <v>-790228</v>
      </c>
      <c r="G19" s="28">
        <f t="shared" si="1"/>
        <v>0.93264251150714028</v>
      </c>
      <c r="H19" s="21">
        <f t="shared" si="2"/>
        <v>48829</v>
      </c>
      <c r="I19" s="58">
        <f t="shared" si="3"/>
        <v>57072</v>
      </c>
      <c r="J19" s="20"/>
      <c r="K19" s="182"/>
      <c r="L19" s="182"/>
    </row>
    <row r="20" spans="1:12" x14ac:dyDescent="0.25">
      <c r="A20" s="85" t="s">
        <v>45</v>
      </c>
      <c r="B20" s="69">
        <v>2427628</v>
      </c>
      <c r="C20" s="69">
        <v>2492567</v>
      </c>
      <c r="D20" s="20">
        <v>2401456</v>
      </c>
      <c r="E20" s="28">
        <f t="shared" si="0"/>
        <v>0.98921910605743546</v>
      </c>
      <c r="F20" s="20">
        <v>2482806</v>
      </c>
      <c r="G20" s="28">
        <f t="shared" si="1"/>
        <v>0.9960839568204185</v>
      </c>
      <c r="H20" s="21">
        <f t="shared" si="2"/>
        <v>81350</v>
      </c>
      <c r="I20" s="58">
        <f t="shared" si="3"/>
        <v>-9761</v>
      </c>
      <c r="J20" s="20"/>
    </row>
    <row r="21" spans="1:12" x14ac:dyDescent="0.25">
      <c r="A21" s="85" t="s">
        <v>46</v>
      </c>
      <c r="B21" s="69">
        <v>718600</v>
      </c>
      <c r="C21" s="69">
        <v>758600</v>
      </c>
      <c r="D21" s="20">
        <v>713715</v>
      </c>
      <c r="E21" s="28">
        <f t="shared" si="0"/>
        <v>0.99320205956025609</v>
      </c>
      <c r="F21" s="20">
        <v>799662</v>
      </c>
      <c r="G21" s="28">
        <f t="shared" si="1"/>
        <v>1.0541286580543106</v>
      </c>
      <c r="H21" s="21">
        <f t="shared" si="2"/>
        <v>85947</v>
      </c>
      <c r="I21" s="58">
        <f t="shared" si="3"/>
        <v>41062</v>
      </c>
      <c r="J21" s="20"/>
      <c r="K21" s="20"/>
    </row>
    <row r="22" spans="1:12" x14ac:dyDescent="0.25">
      <c r="A22" s="85"/>
      <c r="B22" s="69"/>
      <c r="C22" s="69"/>
      <c r="D22" s="20"/>
      <c r="E22" s="37"/>
      <c r="F22" s="20"/>
      <c r="G22" s="27"/>
      <c r="H22" s="21"/>
      <c r="I22" s="58"/>
    </row>
    <row r="23" spans="1:12" x14ac:dyDescent="0.25">
      <c r="A23" s="85" t="s">
        <v>21</v>
      </c>
      <c r="B23" s="69">
        <v>23088145</v>
      </c>
      <c r="C23" s="69">
        <v>26239905</v>
      </c>
      <c r="D23" s="64">
        <v>23669035</v>
      </c>
      <c r="E23" s="28">
        <f>D23/B23</f>
        <v>1.0251596652741048</v>
      </c>
      <c r="F23" s="64">
        <v>25812758</v>
      </c>
      <c r="G23" s="28">
        <f>F23/C23</f>
        <v>0.98372147307697955</v>
      </c>
      <c r="H23" s="21">
        <f>F23-D23</f>
        <v>2143723</v>
      </c>
      <c r="I23" s="58">
        <f>F23-C23</f>
        <v>-427147</v>
      </c>
    </row>
    <row r="24" spans="1:12" x14ac:dyDescent="0.25">
      <c r="A24" s="85" t="s">
        <v>22</v>
      </c>
      <c r="B24" s="69">
        <v>-750000</v>
      </c>
      <c r="C24" s="69">
        <v>-750000</v>
      </c>
      <c r="D24" s="20">
        <v>0</v>
      </c>
      <c r="E24" s="28">
        <v>0</v>
      </c>
      <c r="F24" s="20">
        <v>0</v>
      </c>
      <c r="G24" s="28">
        <f>F24/C24</f>
        <v>0</v>
      </c>
      <c r="H24" s="21">
        <f>F24-D24</f>
        <v>0</v>
      </c>
      <c r="I24" s="58">
        <f>F24-C24</f>
        <v>750000</v>
      </c>
      <c r="K24" s="20"/>
    </row>
    <row r="25" spans="1:12" x14ac:dyDescent="0.25">
      <c r="A25" s="85"/>
      <c r="B25" s="69"/>
      <c r="C25" s="69"/>
      <c r="D25" s="20"/>
      <c r="E25" s="37"/>
      <c r="F25" s="20"/>
      <c r="G25" s="26"/>
      <c r="H25" s="21"/>
      <c r="I25" s="58"/>
      <c r="K25" s="20"/>
    </row>
    <row r="26" spans="1:12" x14ac:dyDescent="0.25">
      <c r="A26" s="85" t="s">
        <v>23</v>
      </c>
      <c r="B26" s="69">
        <v>174000</v>
      </c>
      <c r="C26" s="69">
        <v>130000</v>
      </c>
      <c r="D26" s="20">
        <v>93840</v>
      </c>
      <c r="E26" s="28">
        <f>D26/B26</f>
        <v>0.53931034482758622</v>
      </c>
      <c r="F26" s="20">
        <v>132835</v>
      </c>
      <c r="G26" s="28">
        <f>F26/C26</f>
        <v>1.0218076923076924</v>
      </c>
      <c r="H26" s="21">
        <f>F26-D26</f>
        <v>38995</v>
      </c>
      <c r="I26" s="58">
        <f>F26-C26</f>
        <v>2835</v>
      </c>
    </row>
    <row r="27" spans="1:12" x14ac:dyDescent="0.25">
      <c r="A27" s="85"/>
      <c r="B27" s="69"/>
      <c r="C27" s="69"/>
      <c r="D27" s="20"/>
      <c r="E27" s="28"/>
      <c r="F27" s="20"/>
      <c r="G27" s="28"/>
      <c r="H27" s="21"/>
      <c r="I27" s="58"/>
    </row>
    <row r="28" spans="1:12" x14ac:dyDescent="0.25">
      <c r="A28" s="85" t="s">
        <v>24</v>
      </c>
      <c r="B28" s="69">
        <v>574049</v>
      </c>
      <c r="C28" s="69">
        <v>177061</v>
      </c>
      <c r="D28" s="20">
        <v>2651767</v>
      </c>
      <c r="E28" s="28">
        <f>D28/B28</f>
        <v>4.6194087961132242</v>
      </c>
      <c r="F28" s="20">
        <v>3862034</v>
      </c>
      <c r="G28" s="28">
        <f>F28/C28</f>
        <v>21.81188403996363</v>
      </c>
      <c r="H28" s="21">
        <f>F28-D28</f>
        <v>1210267</v>
      </c>
      <c r="I28" s="58">
        <f>F28-C28</f>
        <v>3684973</v>
      </c>
      <c r="K28" s="82"/>
    </row>
    <row r="29" spans="1:12" x14ac:dyDescent="0.25">
      <c r="A29" s="85"/>
      <c r="B29" s="99"/>
      <c r="C29" s="99"/>
      <c r="D29" s="20"/>
      <c r="E29" s="28"/>
      <c r="F29" s="20"/>
      <c r="G29" s="28"/>
      <c r="H29" s="21"/>
      <c r="I29" s="58"/>
    </row>
    <row r="30" spans="1:12" x14ac:dyDescent="0.25">
      <c r="A30" s="85" t="s">
        <v>25</v>
      </c>
      <c r="B30" s="69">
        <v>1029634</v>
      </c>
      <c r="C30" s="69">
        <v>1108847</v>
      </c>
      <c r="D30" s="20">
        <f>864865-36792</f>
        <v>828073</v>
      </c>
      <c r="E30" s="28">
        <f>D30/B30</f>
        <v>0.8042401474698776</v>
      </c>
      <c r="F30" s="20">
        <v>852018</v>
      </c>
      <c r="G30" s="28">
        <f t="shared" ref="G30:G36" si="4">F30/C30</f>
        <v>0.76838193186255632</v>
      </c>
      <c r="H30" s="21">
        <f>F30-D30</f>
        <v>23945</v>
      </c>
      <c r="I30" s="58">
        <f>F30-C30</f>
        <v>-256829</v>
      </c>
    </row>
    <row r="31" spans="1:12" x14ac:dyDescent="0.25">
      <c r="A31" s="85" t="s">
        <v>26</v>
      </c>
      <c r="B31" s="69">
        <v>293769</v>
      </c>
      <c r="C31" s="69">
        <v>560079</v>
      </c>
      <c r="D31" s="183">
        <v>679956</v>
      </c>
      <c r="E31" s="100">
        <f>D31/B31</f>
        <v>2.3145941198696933</v>
      </c>
      <c r="F31" s="105">
        <v>761423</v>
      </c>
      <c r="G31" s="28">
        <f t="shared" si="4"/>
        <v>1.3594921430726736</v>
      </c>
      <c r="H31" s="21">
        <f>F31-D31</f>
        <v>81467</v>
      </c>
      <c r="I31" s="58">
        <f>F31-C31</f>
        <v>201344</v>
      </c>
    </row>
    <row r="32" spans="1:12" x14ac:dyDescent="0.25">
      <c r="A32" s="85"/>
      <c r="B32" s="69"/>
      <c r="C32" s="69"/>
      <c r="D32" s="20"/>
      <c r="E32" s="37"/>
      <c r="F32" s="20"/>
      <c r="G32" s="28"/>
      <c r="H32" s="21"/>
      <c r="I32" s="58"/>
    </row>
    <row r="33" spans="1:12" x14ac:dyDescent="0.25">
      <c r="A33" s="85" t="s">
        <v>27</v>
      </c>
      <c r="B33" s="69"/>
      <c r="C33" s="69"/>
      <c r="D33" s="64"/>
      <c r="E33" s="28"/>
      <c r="F33" s="64"/>
      <c r="G33" s="28"/>
      <c r="H33" s="21"/>
      <c r="I33" s="58"/>
      <c r="J33" s="20"/>
    </row>
    <row r="34" spans="1:12" x14ac:dyDescent="0.25">
      <c r="A34" s="85" t="s">
        <v>44</v>
      </c>
      <c r="B34" s="69">
        <v>300000</v>
      </c>
      <c r="C34" s="69">
        <v>158388</v>
      </c>
      <c r="D34" s="20">
        <v>144256</v>
      </c>
      <c r="E34" s="28">
        <f>D34/B34</f>
        <v>0.48085333333333335</v>
      </c>
      <c r="F34" s="20">
        <v>128688</v>
      </c>
      <c r="G34" s="28">
        <f t="shared" si="4"/>
        <v>0.81248579437836199</v>
      </c>
      <c r="H34" s="21">
        <f>F34-D34</f>
        <v>-15568</v>
      </c>
      <c r="I34" s="58">
        <f>F34-C34</f>
        <v>-29700</v>
      </c>
      <c r="K34" s="20"/>
    </row>
    <row r="35" spans="1:12" x14ac:dyDescent="0.25">
      <c r="A35" s="85" t="s">
        <v>134</v>
      </c>
      <c r="B35" s="69">
        <v>0</v>
      </c>
      <c r="C35" s="104">
        <v>206405</v>
      </c>
      <c r="D35" s="185">
        <v>36792</v>
      </c>
      <c r="E35" s="180">
        <v>0</v>
      </c>
      <c r="F35" s="20">
        <v>149322</v>
      </c>
      <c r="G35" s="180">
        <f t="shared" si="4"/>
        <v>0.72344177708873336</v>
      </c>
      <c r="H35" s="179">
        <f>F35-D35</f>
        <v>112530</v>
      </c>
      <c r="I35" s="181">
        <f>F35-C35</f>
        <v>-57083</v>
      </c>
      <c r="K35" s="20"/>
    </row>
    <row r="36" spans="1:12" x14ac:dyDescent="0.25">
      <c r="A36" s="85" t="s">
        <v>28</v>
      </c>
      <c r="B36" s="69">
        <v>43000</v>
      </c>
      <c r="C36" s="104">
        <v>24600</v>
      </c>
      <c r="D36" s="20">
        <v>16451</v>
      </c>
      <c r="E36" s="28">
        <f>D36/B36</f>
        <v>0.38258139534883723</v>
      </c>
      <c r="F36" s="20">
        <v>30937</v>
      </c>
      <c r="G36" s="28">
        <f t="shared" si="4"/>
        <v>1.2576016260162601</v>
      </c>
      <c r="H36" s="21">
        <f>F36-D36</f>
        <v>14486</v>
      </c>
      <c r="I36" s="58">
        <f>F36-C36</f>
        <v>6337</v>
      </c>
      <c r="K36" s="20"/>
    </row>
    <row r="37" spans="1:12" x14ac:dyDescent="0.25">
      <c r="A37" s="85"/>
      <c r="B37" s="80"/>
      <c r="C37" s="69"/>
      <c r="D37" s="75"/>
      <c r="E37" s="28"/>
      <c r="F37" s="27"/>
      <c r="G37" s="27"/>
      <c r="H37" s="21"/>
      <c r="I37" s="58"/>
      <c r="J37" s="20"/>
      <c r="K37" s="103"/>
    </row>
    <row r="38" spans="1:12" x14ac:dyDescent="0.25">
      <c r="A38" s="88" t="s">
        <v>29</v>
      </c>
      <c r="B38" s="79">
        <f>SUM(B9:B37)</f>
        <v>58007291</v>
      </c>
      <c r="C38" s="69">
        <f>SUM(C8:C37)</f>
        <v>59234976</v>
      </c>
      <c r="D38" s="75">
        <f>SUM(D9:D36)</f>
        <v>57371267</v>
      </c>
      <c r="E38" s="28">
        <f>D38/B38</f>
        <v>0.98903544728541104</v>
      </c>
      <c r="F38" s="27">
        <f>SUM(F9:F36)</f>
        <v>59977941</v>
      </c>
      <c r="G38" s="28">
        <f>F38/C38</f>
        <v>1.0125426741119976</v>
      </c>
      <c r="H38" s="21">
        <f>SUM(H9:H36)</f>
        <v>2606674</v>
      </c>
      <c r="I38" s="58">
        <f>F38-C38</f>
        <v>742965</v>
      </c>
      <c r="J38" s="107"/>
      <c r="K38" s="106"/>
      <c r="L38" s="20"/>
    </row>
    <row r="39" spans="1:12" x14ac:dyDescent="0.25">
      <c r="A39" s="89"/>
      <c r="B39" s="81"/>
      <c r="C39" s="70"/>
      <c r="D39" s="76"/>
      <c r="E39" s="39"/>
      <c r="F39" s="38"/>
      <c r="G39" s="40"/>
      <c r="H39" s="22"/>
      <c r="I39" s="22"/>
    </row>
    <row r="40" spans="1:12" x14ac:dyDescent="0.25">
      <c r="A40" s="90" t="s">
        <v>30</v>
      </c>
      <c r="B40" s="79"/>
      <c r="C40" s="69"/>
      <c r="D40" s="75"/>
      <c r="E40" s="37"/>
      <c r="F40" s="27"/>
      <c r="G40" s="26"/>
      <c r="H40" s="21"/>
      <c r="I40" s="58"/>
    </row>
    <row r="41" spans="1:12" x14ac:dyDescent="0.25">
      <c r="A41" s="85" t="s">
        <v>51</v>
      </c>
      <c r="B41" s="79">
        <v>41604359</v>
      </c>
      <c r="C41" s="104">
        <v>42619061</v>
      </c>
      <c r="D41" s="20">
        <v>30914151</v>
      </c>
      <c r="E41" s="28">
        <f t="shared" ref="E41:E48" si="5">D41/B41</f>
        <v>0.74305077023299415</v>
      </c>
      <c r="F41" s="20">
        <v>30442879</v>
      </c>
      <c r="G41" s="28">
        <f t="shared" ref="G41:G48" si="6">F41/C41</f>
        <v>0.71430196455994188</v>
      </c>
      <c r="H41" s="21">
        <f t="shared" ref="H41:H49" si="7">F41-D41</f>
        <v>-471272</v>
      </c>
      <c r="I41" s="58">
        <f t="shared" ref="I41:I49" si="8">F41-C41</f>
        <v>-12176182</v>
      </c>
    </row>
    <row r="42" spans="1:12" x14ac:dyDescent="0.25">
      <c r="A42" s="85" t="s">
        <v>37</v>
      </c>
      <c r="B42" s="79">
        <v>3625911</v>
      </c>
      <c r="C42" s="104">
        <v>3406200</v>
      </c>
      <c r="D42" s="20">
        <v>2622886</v>
      </c>
      <c r="E42" s="28">
        <f t="shared" si="5"/>
        <v>0.72337296751078561</v>
      </c>
      <c r="F42" s="20">
        <v>2606079</v>
      </c>
      <c r="G42" s="28">
        <f t="shared" si="6"/>
        <v>0.76509864364981506</v>
      </c>
      <c r="H42" s="21">
        <f t="shared" si="7"/>
        <v>-16807</v>
      </c>
      <c r="I42" s="58">
        <f t="shared" si="8"/>
        <v>-800121</v>
      </c>
    </row>
    <row r="43" spans="1:12" x14ac:dyDescent="0.25">
      <c r="A43" s="85" t="s">
        <v>31</v>
      </c>
      <c r="B43" s="79">
        <v>2637454</v>
      </c>
      <c r="C43" s="104">
        <v>3122252</v>
      </c>
      <c r="D43" s="20">
        <v>1891261</v>
      </c>
      <c r="E43" s="28">
        <f t="shared" si="5"/>
        <v>0.71707828837962673</v>
      </c>
      <c r="F43" s="20">
        <v>2473100</v>
      </c>
      <c r="G43" s="28">
        <f t="shared" si="6"/>
        <v>0.79208853097059428</v>
      </c>
      <c r="H43" s="21">
        <f t="shared" si="7"/>
        <v>581839</v>
      </c>
      <c r="I43" s="58">
        <f t="shared" si="8"/>
        <v>-649152</v>
      </c>
    </row>
    <row r="44" spans="1:12" x14ac:dyDescent="0.25">
      <c r="A44" s="85" t="s">
        <v>32</v>
      </c>
      <c r="B44" s="79">
        <v>2450526</v>
      </c>
      <c r="C44" s="104">
        <v>2417339</v>
      </c>
      <c r="D44" s="20">
        <v>1721768</v>
      </c>
      <c r="E44" s="28">
        <f t="shared" si="5"/>
        <v>0.7026116025702237</v>
      </c>
      <c r="F44" s="20">
        <v>1789582</v>
      </c>
      <c r="G44" s="28">
        <f t="shared" si="6"/>
        <v>0.74031073010446613</v>
      </c>
      <c r="H44" s="21">
        <f t="shared" si="7"/>
        <v>67814</v>
      </c>
      <c r="I44" s="58">
        <f t="shared" si="8"/>
        <v>-627757</v>
      </c>
    </row>
    <row r="45" spans="1:12" x14ac:dyDescent="0.25">
      <c r="A45" s="85" t="s">
        <v>33</v>
      </c>
      <c r="B45" s="79">
        <v>1761679</v>
      </c>
      <c r="C45" s="104">
        <v>1519000</v>
      </c>
      <c r="D45" s="20">
        <v>83432</v>
      </c>
      <c r="E45" s="28">
        <f t="shared" si="5"/>
        <v>4.7359365696020672E-2</v>
      </c>
      <c r="F45" s="20">
        <v>76703</v>
      </c>
      <c r="G45" s="28">
        <f t="shared" si="6"/>
        <v>5.0495720868992761E-2</v>
      </c>
      <c r="H45" s="21">
        <f t="shared" si="7"/>
        <v>-6729</v>
      </c>
      <c r="I45" s="58">
        <f t="shared" si="8"/>
        <v>-1442297</v>
      </c>
    </row>
    <row r="46" spans="1:12" x14ac:dyDescent="0.25">
      <c r="A46" s="85" t="s">
        <v>52</v>
      </c>
      <c r="B46" s="79">
        <v>1655650</v>
      </c>
      <c r="C46" s="104">
        <v>1996278</v>
      </c>
      <c r="D46" s="20">
        <v>971305</v>
      </c>
      <c r="E46" s="28">
        <f t="shared" si="5"/>
        <v>0.58666082807356623</v>
      </c>
      <c r="F46" s="20">
        <v>1010725</v>
      </c>
      <c r="G46" s="28">
        <f t="shared" si="6"/>
        <v>0.50630473310831459</v>
      </c>
      <c r="H46" s="21">
        <f t="shared" si="7"/>
        <v>39420</v>
      </c>
      <c r="I46" s="58">
        <f t="shared" si="8"/>
        <v>-985553</v>
      </c>
    </row>
    <row r="47" spans="1:12" x14ac:dyDescent="0.25">
      <c r="A47" s="85" t="s">
        <v>38</v>
      </c>
      <c r="B47" s="79">
        <v>333000</v>
      </c>
      <c r="C47" s="104">
        <v>490932</v>
      </c>
      <c r="D47" s="20">
        <v>236894</v>
      </c>
      <c r="E47" s="28">
        <f t="shared" si="5"/>
        <v>0.71139339339339336</v>
      </c>
      <c r="F47" s="20">
        <v>281010</v>
      </c>
      <c r="G47" s="28">
        <f t="shared" si="6"/>
        <v>0.57240106572804383</v>
      </c>
      <c r="H47" s="21">
        <f t="shared" si="7"/>
        <v>44116</v>
      </c>
      <c r="I47" s="58">
        <f t="shared" si="8"/>
        <v>-209922</v>
      </c>
    </row>
    <row r="48" spans="1:12" x14ac:dyDescent="0.25">
      <c r="A48" s="85" t="s">
        <v>85</v>
      </c>
      <c r="B48" s="79">
        <v>3924712</v>
      </c>
      <c r="C48" s="104">
        <v>3649914</v>
      </c>
      <c r="D48" s="20">
        <v>3631562</v>
      </c>
      <c r="E48" s="28">
        <f t="shared" si="5"/>
        <v>0.92530662122469109</v>
      </c>
      <c r="F48" s="20">
        <v>3209815</v>
      </c>
      <c r="G48" s="28">
        <f t="shared" si="6"/>
        <v>0.87942209049309106</v>
      </c>
      <c r="H48" s="21">
        <f t="shared" si="7"/>
        <v>-421747</v>
      </c>
      <c r="I48" s="58">
        <f t="shared" si="8"/>
        <v>-440099</v>
      </c>
    </row>
    <row r="49" spans="1:11" x14ac:dyDescent="0.25">
      <c r="A49" s="85" t="s">
        <v>34</v>
      </c>
      <c r="B49" s="79">
        <v>14000</v>
      </c>
      <c r="C49" s="104">
        <v>14000</v>
      </c>
      <c r="D49" s="64">
        <v>5542</v>
      </c>
      <c r="E49" s="28">
        <f>D49/B49</f>
        <v>0.39585714285714285</v>
      </c>
      <c r="F49" s="64">
        <v>2411</v>
      </c>
      <c r="G49" s="28">
        <f>F49/C49</f>
        <v>0.17221428571428571</v>
      </c>
      <c r="H49" s="21">
        <f t="shared" si="7"/>
        <v>-3131</v>
      </c>
      <c r="I49" s="58">
        <f t="shared" si="8"/>
        <v>-11589</v>
      </c>
    </row>
    <row r="50" spans="1:11" x14ac:dyDescent="0.25">
      <c r="A50" s="85"/>
      <c r="B50" s="79"/>
      <c r="C50" s="104"/>
      <c r="D50" s="64"/>
      <c r="E50" s="28"/>
      <c r="F50" s="64"/>
      <c r="G50" s="28"/>
      <c r="H50" s="21"/>
      <c r="I50" s="58"/>
    </row>
    <row r="51" spans="1:11" x14ac:dyDescent="0.25">
      <c r="A51" s="85"/>
      <c r="B51" s="92"/>
      <c r="C51" s="69"/>
      <c r="D51" s="75"/>
      <c r="E51" s="37"/>
      <c r="F51" s="27"/>
      <c r="G51" s="26"/>
      <c r="H51" s="21"/>
      <c r="I51" s="58"/>
    </row>
    <row r="52" spans="1:11" x14ac:dyDescent="0.25">
      <c r="A52" s="88" t="s">
        <v>48</v>
      </c>
      <c r="B52" s="69">
        <f>SUM(B41:B49)</f>
        <v>58007291</v>
      </c>
      <c r="C52" s="69">
        <f>SUM(C41:C49)</f>
        <v>59234976</v>
      </c>
      <c r="D52" s="75">
        <f>SUM(D41:D49)</f>
        <v>42078801</v>
      </c>
      <c r="E52" s="28">
        <f>D52/B52</f>
        <v>0.72540538050639181</v>
      </c>
      <c r="F52" s="27">
        <f>SUM(F41:F49)</f>
        <v>41892304</v>
      </c>
      <c r="G52" s="28">
        <f>F52/C52</f>
        <v>0.70722243560966414</v>
      </c>
      <c r="H52" s="21">
        <f>SUM(H41:H49)</f>
        <v>-186497</v>
      </c>
      <c r="I52" s="58">
        <f>F52-C52</f>
        <v>-17342672</v>
      </c>
      <c r="J52" s="110"/>
      <c r="K52" s="20"/>
    </row>
    <row r="53" spans="1:11" x14ac:dyDescent="0.25">
      <c r="A53" s="85"/>
      <c r="B53" s="69"/>
      <c r="C53" s="69"/>
      <c r="D53" s="75"/>
      <c r="E53" s="37"/>
      <c r="F53" s="27"/>
      <c r="G53" s="26"/>
      <c r="H53" s="21"/>
      <c r="I53" s="58"/>
    </row>
    <row r="54" spans="1:11" ht="13.8" thickBot="1" x14ac:dyDescent="0.3">
      <c r="A54" s="85" t="s">
        <v>43</v>
      </c>
      <c r="B54" s="71">
        <f>B38-B52</f>
        <v>0</v>
      </c>
      <c r="C54" s="71">
        <f>C38-C52</f>
        <v>0</v>
      </c>
      <c r="D54" s="77">
        <f>D38-D52</f>
        <v>15292466</v>
      </c>
      <c r="E54" s="28"/>
      <c r="F54" s="54">
        <f>F38-F52</f>
        <v>18085637</v>
      </c>
      <c r="G54" s="26"/>
      <c r="H54" s="55">
        <f>H38-H52</f>
        <v>2793171</v>
      </c>
      <c r="I54" s="59">
        <f>F54-C54</f>
        <v>18085637</v>
      </c>
      <c r="J54" s="18"/>
      <c r="K54" s="18"/>
    </row>
    <row r="55" spans="1:11" ht="13.8" thickTop="1" x14ac:dyDescent="0.25">
      <c r="A55" s="91"/>
      <c r="B55" s="93"/>
      <c r="C55" s="61"/>
      <c r="D55" s="78"/>
      <c r="E55" s="24"/>
      <c r="F55" s="24"/>
      <c r="G55" s="24"/>
      <c r="H55" s="25"/>
      <c r="I55" s="50"/>
    </row>
    <row r="56" spans="1:11" x14ac:dyDescent="0.25">
      <c r="A56" s="14"/>
      <c r="B56" s="26"/>
      <c r="C56" s="26"/>
      <c r="D56" s="48"/>
      <c r="E56" s="26"/>
      <c r="F56" s="48"/>
      <c r="G56" s="26"/>
      <c r="H56" s="48"/>
    </row>
    <row r="57" spans="1:11" x14ac:dyDescent="0.25">
      <c r="A57" s="26"/>
      <c r="D57" s="53"/>
      <c r="F57" s="20"/>
    </row>
    <row r="58" spans="1:11" x14ac:dyDescent="0.25">
      <c r="A58" s="26"/>
      <c r="D58" s="18"/>
    </row>
    <row r="59" spans="1:11" x14ac:dyDescent="0.25">
      <c r="D59" s="18"/>
    </row>
    <row r="60" spans="1:11" x14ac:dyDescent="0.25">
      <c r="D60" s="18"/>
    </row>
    <row r="64" spans="1:11" x14ac:dyDescent="0.25">
      <c r="F64" s="20"/>
    </row>
  </sheetData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7"/>
  <sheetViews>
    <sheetView tabSelected="1" zoomScaleNormal="100" workbookViewId="0">
      <selection activeCell="F3" sqref="F1:J1048576"/>
    </sheetView>
  </sheetViews>
  <sheetFormatPr defaultRowHeight="13.2" x14ac:dyDescent="0.25"/>
  <cols>
    <col min="1" max="1" width="31.88671875" style="190" bestFit="1" customWidth="1"/>
    <col min="2" max="15" width="17.5546875" style="190" customWidth="1"/>
    <col min="16" max="16384" width="8.88671875" style="190"/>
  </cols>
  <sheetData>
    <row r="1" spans="1:15" ht="17.399999999999999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ht="17.399999999999999" x14ac:dyDescent="0.3">
      <c r="A2" s="189" t="s">
        <v>63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4" spans="1:15" ht="22.8" x14ac:dyDescent="0.4">
      <c r="A4" s="191"/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22.8" x14ac:dyDescent="0.4">
      <c r="A5" s="194"/>
      <c r="B5" s="195">
        <v>44347</v>
      </c>
      <c r="C5" s="196"/>
      <c r="D5" s="196"/>
      <c r="E5" s="197"/>
      <c r="F5" s="198">
        <v>44681</v>
      </c>
      <c r="G5" s="199"/>
      <c r="H5" s="199"/>
      <c r="I5" s="199"/>
      <c r="J5" s="200"/>
      <c r="K5" s="198">
        <v>44712</v>
      </c>
      <c r="L5" s="199"/>
      <c r="M5" s="199"/>
      <c r="N5" s="199"/>
      <c r="O5" s="200"/>
    </row>
    <row r="6" spans="1:15" ht="22.8" x14ac:dyDescent="0.4">
      <c r="A6" s="201"/>
      <c r="B6" s="202" t="s">
        <v>64</v>
      </c>
      <c r="C6" s="202" t="s">
        <v>65</v>
      </c>
      <c r="D6" s="202" t="s">
        <v>67</v>
      </c>
      <c r="E6" s="225" t="s">
        <v>35</v>
      </c>
      <c r="F6" s="202" t="s">
        <v>64</v>
      </c>
      <c r="G6" s="202" t="s">
        <v>65</v>
      </c>
      <c r="H6" s="202" t="s">
        <v>67</v>
      </c>
      <c r="I6" s="202" t="s">
        <v>159</v>
      </c>
      <c r="J6" s="225" t="s">
        <v>35</v>
      </c>
      <c r="K6" s="202" t="s">
        <v>64</v>
      </c>
      <c r="L6" s="202" t="s">
        <v>65</v>
      </c>
      <c r="M6" s="202" t="s">
        <v>67</v>
      </c>
      <c r="N6" s="202" t="s">
        <v>159</v>
      </c>
      <c r="O6" s="225" t="s">
        <v>35</v>
      </c>
    </row>
    <row r="7" spans="1:15" ht="22.8" x14ac:dyDescent="0.4">
      <c r="A7" s="203"/>
      <c r="B7" s="204" t="s">
        <v>66</v>
      </c>
      <c r="C7" s="204" t="s">
        <v>66</v>
      </c>
      <c r="D7" s="204" t="s">
        <v>91</v>
      </c>
      <c r="E7" s="226"/>
      <c r="F7" s="204" t="s">
        <v>66</v>
      </c>
      <c r="G7" s="204" t="s">
        <v>66</v>
      </c>
      <c r="H7" s="204" t="s">
        <v>91</v>
      </c>
      <c r="I7" s="204" t="s">
        <v>33</v>
      </c>
      <c r="J7" s="226"/>
      <c r="K7" s="204" t="s">
        <v>66</v>
      </c>
      <c r="L7" s="204" t="s">
        <v>66</v>
      </c>
      <c r="M7" s="204" t="s">
        <v>91</v>
      </c>
      <c r="N7" s="204" t="s">
        <v>33</v>
      </c>
      <c r="O7" s="226"/>
    </row>
    <row r="8" spans="1:15" ht="13.8" x14ac:dyDescent="0.25">
      <c r="A8" s="205" t="s">
        <v>68</v>
      </c>
      <c r="B8" s="206"/>
      <c r="C8" s="207"/>
      <c r="D8" s="207"/>
      <c r="E8" s="227"/>
      <c r="F8" s="206"/>
      <c r="G8" s="206"/>
      <c r="H8" s="206"/>
      <c r="I8" s="206"/>
      <c r="J8" s="227"/>
      <c r="K8" s="206"/>
      <c r="L8" s="206"/>
      <c r="M8" s="206"/>
      <c r="N8" s="206"/>
      <c r="O8" s="227"/>
    </row>
    <row r="9" spans="1:15" x14ac:dyDescent="0.25">
      <c r="A9" s="208" t="s">
        <v>84</v>
      </c>
      <c r="B9" s="209">
        <f>1133970-499284</f>
        <v>634686</v>
      </c>
      <c r="C9" s="209">
        <f>-155049+499284</f>
        <v>344235</v>
      </c>
      <c r="D9" s="209"/>
      <c r="E9" s="228">
        <f t="shared" ref="E9:E14" si="0">SUM(B9:D9)</f>
        <v>978921</v>
      </c>
      <c r="F9" s="210">
        <v>-4228548</v>
      </c>
      <c r="G9" s="209">
        <v>883056</v>
      </c>
      <c r="H9" s="209"/>
      <c r="I9" s="209">
        <v>3163687</v>
      </c>
      <c r="J9" s="228">
        <f>SUM(F9:I9)</f>
        <v>-181805</v>
      </c>
      <c r="K9" s="210">
        <f>214620-1</f>
        <v>214619</v>
      </c>
      <c r="L9" s="209">
        <f>-2577080+94094</f>
        <v>-2482986</v>
      </c>
      <c r="M9" s="209"/>
      <c r="N9" s="209">
        <f>3163687-94094</f>
        <v>3069593</v>
      </c>
      <c r="O9" s="228">
        <f>SUM(K9:N9)</f>
        <v>801226</v>
      </c>
    </row>
    <row r="10" spans="1:15" x14ac:dyDescent="0.25">
      <c r="A10" s="206" t="s">
        <v>69</v>
      </c>
      <c r="B10" s="211">
        <v>12162</v>
      </c>
      <c r="C10" s="211"/>
      <c r="D10" s="211"/>
      <c r="E10" s="229">
        <f t="shared" si="0"/>
        <v>12162</v>
      </c>
      <c r="F10" s="211">
        <v>11854</v>
      </c>
      <c r="G10" s="212"/>
      <c r="H10" s="212"/>
      <c r="I10" s="212"/>
      <c r="J10" s="236">
        <f t="shared" ref="J10:J14" si="1">SUM(F10:I10)</f>
        <v>11854</v>
      </c>
      <c r="K10" s="211">
        <v>14046</v>
      </c>
      <c r="L10" s="212"/>
      <c r="M10" s="212"/>
      <c r="N10" s="212"/>
      <c r="O10" s="236">
        <f t="shared" ref="O10:O14" si="2">SUM(K10:N10)</f>
        <v>14046</v>
      </c>
    </row>
    <row r="11" spans="1:15" x14ac:dyDescent="0.25">
      <c r="A11" s="208" t="s">
        <v>70</v>
      </c>
      <c r="B11" s="211">
        <v>349476</v>
      </c>
      <c r="C11" s="211">
        <v>-293920</v>
      </c>
      <c r="D11" s="211"/>
      <c r="E11" s="229">
        <f t="shared" si="0"/>
        <v>55556</v>
      </c>
      <c r="F11" s="211">
        <v>1029682</v>
      </c>
      <c r="G11" s="211">
        <v>-1028308</v>
      </c>
      <c r="H11" s="211"/>
      <c r="I11" s="211"/>
      <c r="J11" s="236">
        <f t="shared" si="1"/>
        <v>1374</v>
      </c>
      <c r="K11" s="211">
        <v>1262359</v>
      </c>
      <c r="L11" s="211">
        <v>-1232304</v>
      </c>
      <c r="M11" s="211"/>
      <c r="N11" s="211"/>
      <c r="O11" s="236">
        <f t="shared" si="2"/>
        <v>30055</v>
      </c>
    </row>
    <row r="12" spans="1:15" x14ac:dyDescent="0.25">
      <c r="A12" s="206" t="s">
        <v>71</v>
      </c>
      <c r="B12" s="211"/>
      <c r="C12" s="211">
        <v>9923</v>
      </c>
      <c r="D12" s="211"/>
      <c r="E12" s="229">
        <f t="shared" si="0"/>
        <v>9923</v>
      </c>
      <c r="F12" s="211">
        <v>20</v>
      </c>
      <c r="G12" s="211">
        <v>28518</v>
      </c>
      <c r="H12" s="211"/>
      <c r="I12" s="211"/>
      <c r="J12" s="236">
        <f t="shared" si="1"/>
        <v>28538</v>
      </c>
      <c r="K12" s="211">
        <v>28</v>
      </c>
      <c r="L12" s="211">
        <v>28518</v>
      </c>
      <c r="M12" s="211"/>
      <c r="N12" s="211"/>
      <c r="O12" s="236">
        <f t="shared" si="2"/>
        <v>28546</v>
      </c>
    </row>
    <row r="13" spans="1:15" x14ac:dyDescent="0.25">
      <c r="A13" s="208" t="s">
        <v>144</v>
      </c>
      <c r="B13" s="211">
        <v>74665</v>
      </c>
      <c r="C13" s="211">
        <v>4605</v>
      </c>
      <c r="D13" s="211"/>
      <c r="E13" s="229">
        <f t="shared" si="0"/>
        <v>79270</v>
      </c>
      <c r="F13" s="211">
        <v>-16828</v>
      </c>
      <c r="G13" s="211">
        <v>12702</v>
      </c>
      <c r="H13" s="211"/>
      <c r="I13" s="211"/>
      <c r="J13" s="236">
        <f t="shared" si="1"/>
        <v>-4126</v>
      </c>
      <c r="K13" s="211">
        <v>-42313</v>
      </c>
      <c r="L13" s="211">
        <v>12922</v>
      </c>
      <c r="M13" s="211"/>
      <c r="N13" s="211"/>
      <c r="O13" s="236">
        <f t="shared" si="2"/>
        <v>-29391</v>
      </c>
    </row>
    <row r="14" spans="1:15" x14ac:dyDescent="0.25">
      <c r="A14" s="206" t="s">
        <v>79</v>
      </c>
      <c r="B14" s="211">
        <v>6123</v>
      </c>
      <c r="C14" s="211"/>
      <c r="D14" s="211"/>
      <c r="E14" s="229">
        <f t="shared" si="0"/>
        <v>6123</v>
      </c>
      <c r="F14" s="211">
        <v>15677</v>
      </c>
      <c r="G14" s="211"/>
      <c r="H14" s="211"/>
      <c r="I14" s="211"/>
      <c r="J14" s="236">
        <f t="shared" si="1"/>
        <v>15677</v>
      </c>
      <c r="K14" s="211">
        <v>10432</v>
      </c>
      <c r="L14" s="211"/>
      <c r="M14" s="211"/>
      <c r="N14" s="211"/>
      <c r="O14" s="236">
        <f t="shared" si="2"/>
        <v>10432</v>
      </c>
    </row>
    <row r="15" spans="1:15" ht="13.8" x14ac:dyDescent="0.25">
      <c r="A15" s="213" t="s">
        <v>72</v>
      </c>
      <c r="B15" s="214">
        <f t="shared" ref="B15:O15" si="3">SUM(B8:B14)</f>
        <v>1077112</v>
      </c>
      <c r="C15" s="214">
        <f t="shared" si="3"/>
        <v>64843</v>
      </c>
      <c r="D15" s="214">
        <f t="shared" si="3"/>
        <v>0</v>
      </c>
      <c r="E15" s="230">
        <f t="shared" si="3"/>
        <v>1141955</v>
      </c>
      <c r="F15" s="214">
        <f t="shared" si="3"/>
        <v>-3188143</v>
      </c>
      <c r="G15" s="214">
        <f t="shared" si="3"/>
        <v>-104032</v>
      </c>
      <c r="H15" s="214">
        <f t="shared" si="3"/>
        <v>0</v>
      </c>
      <c r="I15" s="214">
        <f t="shared" si="3"/>
        <v>3163687</v>
      </c>
      <c r="J15" s="237">
        <f t="shared" si="3"/>
        <v>-128488</v>
      </c>
      <c r="K15" s="214">
        <f t="shared" si="3"/>
        <v>1459171</v>
      </c>
      <c r="L15" s="214">
        <f t="shared" si="3"/>
        <v>-3673850</v>
      </c>
      <c r="M15" s="214">
        <f t="shared" si="3"/>
        <v>0</v>
      </c>
      <c r="N15" s="214">
        <f t="shared" si="3"/>
        <v>3069593</v>
      </c>
      <c r="O15" s="237">
        <f t="shared" si="3"/>
        <v>854914</v>
      </c>
    </row>
    <row r="16" spans="1:15" ht="13.8" x14ac:dyDescent="0.25">
      <c r="A16" s="213" t="s">
        <v>73</v>
      </c>
      <c r="B16" s="215">
        <v>3268</v>
      </c>
      <c r="C16" s="215"/>
      <c r="D16" s="215"/>
      <c r="E16" s="231">
        <f>B16</f>
        <v>3268</v>
      </c>
      <c r="F16" s="215">
        <v>3098</v>
      </c>
      <c r="G16" s="215"/>
      <c r="H16" s="215"/>
      <c r="I16" s="215"/>
      <c r="J16" s="231">
        <f>F16</f>
        <v>3098</v>
      </c>
      <c r="K16" s="215">
        <v>3098</v>
      </c>
      <c r="L16" s="215"/>
      <c r="M16" s="215"/>
      <c r="N16" s="215"/>
      <c r="O16" s="231">
        <f>K16</f>
        <v>3098</v>
      </c>
    </row>
    <row r="17" spans="1:15" ht="13.8" x14ac:dyDescent="0.25">
      <c r="A17" s="205" t="s">
        <v>74</v>
      </c>
      <c r="B17" s="211"/>
      <c r="C17" s="212"/>
      <c r="D17" s="212"/>
      <c r="E17" s="232"/>
      <c r="F17" s="211"/>
      <c r="G17" s="212"/>
      <c r="H17" s="212"/>
      <c r="I17" s="212"/>
      <c r="J17" s="232"/>
      <c r="K17" s="211"/>
      <c r="L17" s="212"/>
      <c r="M17" s="212"/>
      <c r="N17" s="212"/>
      <c r="O17" s="232"/>
    </row>
    <row r="18" spans="1:15" x14ac:dyDescent="0.25">
      <c r="A18" s="206" t="s">
        <v>80</v>
      </c>
      <c r="B18" s="211">
        <v>15503794</v>
      </c>
      <c r="C18" s="212"/>
      <c r="D18" s="212">
        <v>4680368</v>
      </c>
      <c r="E18" s="232">
        <f>SUM(B18:D18)</f>
        <v>20184162</v>
      </c>
      <c r="F18" s="211">
        <v>24421477</v>
      </c>
      <c r="G18" s="212"/>
      <c r="H18" s="212">
        <v>4687083</v>
      </c>
      <c r="I18" s="212"/>
      <c r="J18" s="232">
        <f>SUM(F18:I18)</f>
        <v>29108560</v>
      </c>
      <c r="K18" s="211">
        <v>9586295</v>
      </c>
      <c r="L18" s="212"/>
      <c r="M18" s="212">
        <v>4735217</v>
      </c>
      <c r="N18" s="212"/>
      <c r="O18" s="232">
        <f>SUM(K18:N18)</f>
        <v>14321512</v>
      </c>
    </row>
    <row r="19" spans="1:15" x14ac:dyDescent="0.25">
      <c r="A19" s="206" t="s">
        <v>81</v>
      </c>
      <c r="B19" s="211">
        <v>8519523</v>
      </c>
      <c r="C19" s="212"/>
      <c r="D19" s="212"/>
      <c r="E19" s="232">
        <f>SUM(B19:D19)</f>
        <v>8519523</v>
      </c>
      <c r="F19" s="211">
        <v>8594325</v>
      </c>
      <c r="G19" s="212"/>
      <c r="H19" s="212"/>
      <c r="I19" s="212"/>
      <c r="J19" s="232">
        <f t="shared" ref="J19:J24" si="4">SUM(F19:I19)</f>
        <v>8594325</v>
      </c>
      <c r="K19" s="211">
        <v>8601483</v>
      </c>
      <c r="L19" s="212"/>
      <c r="M19" s="212"/>
      <c r="N19" s="212"/>
      <c r="O19" s="232">
        <f t="shared" ref="O19:O24" si="5">SUM(K19:N19)</f>
        <v>8601483</v>
      </c>
    </row>
    <row r="20" spans="1:15" x14ac:dyDescent="0.25">
      <c r="A20" s="206" t="s">
        <v>75</v>
      </c>
      <c r="B20" s="211">
        <v>205388</v>
      </c>
      <c r="C20" s="211"/>
      <c r="D20" s="211">
        <v>78973</v>
      </c>
      <c r="E20" s="232">
        <f>SUM(B20:D20)</f>
        <v>284361</v>
      </c>
      <c r="F20" s="211">
        <v>118857</v>
      </c>
      <c r="G20" s="211"/>
      <c r="H20" s="211">
        <v>43852</v>
      </c>
      <c r="I20" s="211"/>
      <c r="J20" s="232">
        <f t="shared" si="4"/>
        <v>162709</v>
      </c>
      <c r="K20" s="211">
        <v>216087</v>
      </c>
      <c r="L20" s="211"/>
      <c r="M20" s="211">
        <v>52799</v>
      </c>
      <c r="N20" s="211"/>
      <c r="O20" s="232">
        <f t="shared" si="5"/>
        <v>268886</v>
      </c>
    </row>
    <row r="21" spans="1:15" x14ac:dyDescent="0.25">
      <c r="A21" s="206" t="s">
        <v>76</v>
      </c>
      <c r="B21" s="211">
        <v>297</v>
      </c>
      <c r="C21" s="211"/>
      <c r="D21" s="211"/>
      <c r="E21" s="232">
        <f>SUM(B21:D21)</f>
        <v>297</v>
      </c>
      <c r="F21" s="211">
        <v>298</v>
      </c>
      <c r="G21" s="211"/>
      <c r="H21" s="211"/>
      <c r="I21" s="211"/>
      <c r="J21" s="232">
        <f t="shared" si="4"/>
        <v>298</v>
      </c>
      <c r="K21" s="211">
        <v>198</v>
      </c>
      <c r="L21" s="211"/>
      <c r="M21" s="211"/>
      <c r="N21" s="211"/>
      <c r="O21" s="232">
        <f t="shared" si="5"/>
        <v>198</v>
      </c>
    </row>
    <row r="22" spans="1:15" x14ac:dyDescent="0.25">
      <c r="A22" s="206" t="s">
        <v>137</v>
      </c>
      <c r="B22" s="211">
        <v>8846</v>
      </c>
      <c r="C22" s="211"/>
      <c r="D22" s="211"/>
      <c r="E22" s="232">
        <f>SUM(B22:D22)</f>
        <v>8846</v>
      </c>
      <c r="F22" s="211">
        <v>8851</v>
      </c>
      <c r="G22" s="211"/>
      <c r="H22" s="211"/>
      <c r="I22" s="211"/>
      <c r="J22" s="232">
        <f t="shared" si="4"/>
        <v>8851</v>
      </c>
      <c r="K22" s="211">
        <v>8856</v>
      </c>
      <c r="L22" s="211"/>
      <c r="M22" s="211"/>
      <c r="N22" s="211"/>
      <c r="O22" s="232">
        <f t="shared" si="5"/>
        <v>8856</v>
      </c>
    </row>
    <row r="23" spans="1:15" x14ac:dyDescent="0.25">
      <c r="A23" s="208" t="s">
        <v>286</v>
      </c>
      <c r="B23" s="211"/>
      <c r="C23" s="211"/>
      <c r="D23" s="211"/>
      <c r="E23" s="232">
        <f t="shared" ref="E23:E24" si="6">SUM(B23:D23)</f>
        <v>0</v>
      </c>
      <c r="F23" s="211"/>
      <c r="G23" s="211"/>
      <c r="H23" s="211"/>
      <c r="I23" s="211"/>
      <c r="J23" s="232">
        <f t="shared" si="4"/>
        <v>0</v>
      </c>
      <c r="K23" s="211">
        <v>4000000</v>
      </c>
      <c r="L23" s="211"/>
      <c r="M23" s="211"/>
      <c r="N23" s="211"/>
      <c r="O23" s="232">
        <f t="shared" si="5"/>
        <v>4000000</v>
      </c>
    </row>
    <row r="24" spans="1:15" x14ac:dyDescent="0.25">
      <c r="A24" s="216" t="s">
        <v>286</v>
      </c>
      <c r="B24" s="217"/>
      <c r="C24" s="217"/>
      <c r="D24" s="217"/>
      <c r="E24" s="233">
        <f t="shared" si="6"/>
        <v>0</v>
      </c>
      <c r="F24" s="217"/>
      <c r="G24" s="217"/>
      <c r="H24" s="217"/>
      <c r="I24" s="217"/>
      <c r="J24" s="233">
        <f t="shared" si="4"/>
        <v>0</v>
      </c>
      <c r="K24" s="217">
        <v>8000000</v>
      </c>
      <c r="L24" s="217"/>
      <c r="M24" s="217"/>
      <c r="N24" s="217"/>
      <c r="O24" s="233">
        <f t="shared" si="5"/>
        <v>8000000</v>
      </c>
    </row>
    <row r="25" spans="1:15" ht="13.8" x14ac:dyDescent="0.25">
      <c r="A25" s="218" t="s">
        <v>77</v>
      </c>
      <c r="B25" s="219">
        <f>SUM(B17:B24)</f>
        <v>24237848</v>
      </c>
      <c r="C25" s="220">
        <f t="shared" ref="C25:O25" si="7">SUM(C17:C24)</f>
        <v>0</v>
      </c>
      <c r="D25" s="220">
        <f t="shared" si="7"/>
        <v>4759341</v>
      </c>
      <c r="E25" s="234">
        <f t="shared" si="7"/>
        <v>28997189</v>
      </c>
      <c r="F25" s="219">
        <f>SUM(F17:F24)</f>
        <v>33143808</v>
      </c>
      <c r="G25" s="220">
        <f t="shared" si="7"/>
        <v>0</v>
      </c>
      <c r="H25" s="220">
        <f t="shared" si="7"/>
        <v>4730935</v>
      </c>
      <c r="I25" s="220">
        <f t="shared" si="7"/>
        <v>0</v>
      </c>
      <c r="J25" s="234">
        <f t="shared" si="7"/>
        <v>37874743</v>
      </c>
      <c r="K25" s="219">
        <f t="shared" si="7"/>
        <v>30412919</v>
      </c>
      <c r="L25" s="220">
        <f t="shared" si="7"/>
        <v>0</v>
      </c>
      <c r="M25" s="220">
        <f t="shared" si="7"/>
        <v>4788016</v>
      </c>
      <c r="N25" s="220">
        <f t="shared" si="7"/>
        <v>0</v>
      </c>
      <c r="O25" s="234">
        <f t="shared" si="7"/>
        <v>35200935</v>
      </c>
    </row>
    <row r="26" spans="1:15" ht="15" customHeight="1" x14ac:dyDescent="0.3">
      <c r="A26" s="221" t="s">
        <v>78</v>
      </c>
      <c r="B26" s="222">
        <f>B25+B16+B15</f>
        <v>25318228</v>
      </c>
      <c r="C26" s="222">
        <f>C15+C16+C25</f>
        <v>64843</v>
      </c>
      <c r="D26" s="222">
        <f>D25+D15</f>
        <v>4759341</v>
      </c>
      <c r="E26" s="235">
        <f>E25+E16+E15</f>
        <v>30142412</v>
      </c>
      <c r="F26" s="222">
        <f>F25+F16+F15</f>
        <v>29958763</v>
      </c>
      <c r="G26" s="222">
        <f>G25+G15</f>
        <v>-104032</v>
      </c>
      <c r="H26" s="222">
        <f>H25+H15</f>
        <v>4730935</v>
      </c>
      <c r="I26" s="222">
        <f>I25+I15</f>
        <v>3163687</v>
      </c>
      <c r="J26" s="235">
        <f>J25+J16+J15</f>
        <v>37749353</v>
      </c>
      <c r="K26" s="222">
        <f>K15+K16+K25</f>
        <v>31875188</v>
      </c>
      <c r="L26" s="222">
        <f>L25+L15</f>
        <v>-3673850</v>
      </c>
      <c r="M26" s="222">
        <f>M25+M15</f>
        <v>4788016</v>
      </c>
      <c r="N26" s="222">
        <f>N25+N15</f>
        <v>3069593</v>
      </c>
      <c r="O26" s="235">
        <f>O25+O16+O15</f>
        <v>36058947</v>
      </c>
    </row>
    <row r="27" spans="1:15" ht="15" x14ac:dyDescent="0.25">
      <c r="E27" s="223"/>
      <c r="F27" s="223"/>
      <c r="G27" s="223"/>
      <c r="H27" s="223"/>
      <c r="I27" s="223"/>
      <c r="J27" s="224"/>
      <c r="K27" s="223"/>
      <c r="L27" s="223"/>
      <c r="M27" s="223"/>
      <c r="N27" s="223"/>
      <c r="O27" s="223"/>
    </row>
  </sheetData>
  <mergeCells count="2">
    <mergeCell ref="A1:O1"/>
    <mergeCell ref="A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376"/>
  <sheetViews>
    <sheetView zoomScale="85" zoomScaleNormal="85" workbookViewId="0">
      <selection activeCell="I4" sqref="I4"/>
    </sheetView>
  </sheetViews>
  <sheetFormatPr defaultRowHeight="19.5" customHeight="1" x14ac:dyDescent="0.25"/>
  <cols>
    <col min="1" max="1" width="40.109375" bestFit="1" customWidth="1"/>
    <col min="2" max="2" width="85.33203125" bestFit="1" customWidth="1"/>
    <col min="3" max="3" width="20" style="62" customWidth="1"/>
    <col min="4" max="4" width="17.109375" style="35" customWidth="1"/>
  </cols>
  <sheetData>
    <row r="1" spans="1:5" ht="19.5" customHeight="1" x14ac:dyDescent="0.3">
      <c r="A1" s="120" t="s">
        <v>0</v>
      </c>
      <c r="B1" s="141"/>
      <c r="C1" s="121"/>
      <c r="D1" s="122"/>
    </row>
    <row r="2" spans="1:5" ht="19.5" customHeight="1" x14ac:dyDescent="0.3">
      <c r="A2" s="123" t="s">
        <v>287</v>
      </c>
      <c r="B2" s="142"/>
      <c r="C2" s="124"/>
      <c r="D2" s="125"/>
    </row>
    <row r="3" spans="1:5" ht="19.5" customHeight="1" x14ac:dyDescent="0.3">
      <c r="A3" s="126" t="s">
        <v>39</v>
      </c>
      <c r="B3" s="143" t="s">
        <v>83</v>
      </c>
      <c r="C3" s="109" t="s">
        <v>40</v>
      </c>
      <c r="D3" s="127" t="s">
        <v>41</v>
      </c>
    </row>
    <row r="4" spans="1:5" ht="19.5" customHeight="1" x14ac:dyDescent="0.25">
      <c r="A4" s="85"/>
      <c r="B4" s="26"/>
      <c r="C4" s="98"/>
      <c r="D4" s="108"/>
    </row>
    <row r="5" spans="1:5" ht="19.5" customHeight="1" x14ac:dyDescent="0.25">
      <c r="A5" s="73" t="s">
        <v>146</v>
      </c>
      <c r="B5" s="150" t="s">
        <v>231</v>
      </c>
      <c r="C5" s="152">
        <v>206720.34</v>
      </c>
      <c r="D5" s="128">
        <v>44698</v>
      </c>
      <c r="E5" s="60"/>
    </row>
    <row r="6" spans="1:5" ht="19.5" customHeight="1" x14ac:dyDescent="0.25">
      <c r="A6" s="73" t="s">
        <v>145</v>
      </c>
      <c r="B6" s="150" t="s">
        <v>231</v>
      </c>
      <c r="C6" s="153">
        <v>201218.4</v>
      </c>
      <c r="D6" s="119">
        <v>44684</v>
      </c>
      <c r="E6" s="60"/>
    </row>
    <row r="7" spans="1:5" ht="19.5" customHeight="1" x14ac:dyDescent="0.25">
      <c r="A7" s="73" t="s">
        <v>92</v>
      </c>
      <c r="B7" s="150" t="s">
        <v>129</v>
      </c>
      <c r="C7" s="153">
        <v>198258.35</v>
      </c>
      <c r="D7" s="119">
        <v>44698</v>
      </c>
      <c r="E7" s="60"/>
    </row>
    <row r="8" spans="1:5" ht="19.5" customHeight="1" x14ac:dyDescent="0.25">
      <c r="A8" s="73" t="s">
        <v>288</v>
      </c>
      <c r="B8" s="150" t="s">
        <v>94</v>
      </c>
      <c r="C8" s="153">
        <v>72965.16</v>
      </c>
      <c r="D8" s="119">
        <v>44698</v>
      </c>
      <c r="E8" s="60"/>
    </row>
    <row r="9" spans="1:5" ht="19.5" customHeight="1" x14ac:dyDescent="0.25">
      <c r="A9" s="73" t="s">
        <v>288</v>
      </c>
      <c r="B9" s="150" t="s">
        <v>94</v>
      </c>
      <c r="C9" s="153">
        <v>72547.41</v>
      </c>
      <c r="D9" s="119">
        <v>44684</v>
      </c>
      <c r="E9" s="60"/>
    </row>
    <row r="10" spans="1:5" ht="19.5" customHeight="1" x14ac:dyDescent="0.25">
      <c r="A10" s="73" t="s">
        <v>591</v>
      </c>
      <c r="B10" s="150" t="s">
        <v>289</v>
      </c>
      <c r="C10" s="153">
        <v>70623.39</v>
      </c>
      <c r="D10" s="119">
        <v>44706</v>
      </c>
      <c r="E10" s="60"/>
    </row>
    <row r="11" spans="1:5" ht="19.5" customHeight="1" x14ac:dyDescent="0.25">
      <c r="A11" s="73" t="s">
        <v>290</v>
      </c>
      <c r="B11" s="150" t="s">
        <v>291</v>
      </c>
      <c r="C11" s="153">
        <v>37916.699999999997</v>
      </c>
      <c r="D11" s="119">
        <v>44699</v>
      </c>
      <c r="E11" s="60"/>
    </row>
    <row r="12" spans="1:5" ht="19.5" customHeight="1" x14ac:dyDescent="0.25">
      <c r="A12" s="73" t="s">
        <v>110</v>
      </c>
      <c r="B12" s="150" t="s">
        <v>111</v>
      </c>
      <c r="C12" s="153">
        <v>34526.75</v>
      </c>
      <c r="D12" s="119">
        <v>44699</v>
      </c>
      <c r="E12" s="60"/>
    </row>
    <row r="13" spans="1:5" ht="19.5" customHeight="1" x14ac:dyDescent="0.25">
      <c r="A13" s="73" t="s">
        <v>292</v>
      </c>
      <c r="B13" s="150" t="s">
        <v>293</v>
      </c>
      <c r="C13" s="153">
        <v>30612.77</v>
      </c>
      <c r="D13" s="119">
        <v>44698</v>
      </c>
      <c r="E13" s="60"/>
    </row>
    <row r="14" spans="1:5" ht="19.5" customHeight="1" x14ac:dyDescent="0.25">
      <c r="A14" s="73" t="s">
        <v>96</v>
      </c>
      <c r="B14" s="150" t="s">
        <v>94</v>
      </c>
      <c r="C14" s="153">
        <v>30542.73</v>
      </c>
      <c r="D14" s="119">
        <v>44690</v>
      </c>
      <c r="E14" s="60"/>
    </row>
    <row r="15" spans="1:5" ht="19.5" customHeight="1" x14ac:dyDescent="0.25">
      <c r="A15" s="73" t="s">
        <v>95</v>
      </c>
      <c r="B15" s="150" t="s">
        <v>294</v>
      </c>
      <c r="C15" s="153">
        <v>29535</v>
      </c>
      <c r="D15" s="119">
        <v>44685</v>
      </c>
      <c r="E15" s="60"/>
    </row>
    <row r="16" spans="1:5" ht="19.5" customHeight="1" x14ac:dyDescent="0.25">
      <c r="A16" s="73" t="s">
        <v>280</v>
      </c>
      <c r="B16" s="150" t="s">
        <v>281</v>
      </c>
      <c r="C16" s="153">
        <v>26225</v>
      </c>
      <c r="D16" s="119">
        <v>44692</v>
      </c>
      <c r="E16" s="60"/>
    </row>
    <row r="17" spans="1:5" ht="19.5" customHeight="1" x14ac:dyDescent="0.25">
      <c r="A17" s="73" t="s">
        <v>145</v>
      </c>
      <c r="B17" s="150" t="s">
        <v>231</v>
      </c>
      <c r="C17" s="153">
        <v>22707</v>
      </c>
      <c r="D17" s="119">
        <v>44685</v>
      </c>
      <c r="E17" s="60"/>
    </row>
    <row r="18" spans="1:5" ht="19.5" customHeight="1" x14ac:dyDescent="0.25">
      <c r="A18" s="73" t="s">
        <v>295</v>
      </c>
      <c r="B18" s="150" t="s">
        <v>121</v>
      </c>
      <c r="C18" s="153">
        <v>21711.08</v>
      </c>
      <c r="D18" s="119">
        <v>44685</v>
      </c>
      <c r="E18" s="60"/>
    </row>
    <row r="19" spans="1:5" ht="19.5" customHeight="1" x14ac:dyDescent="0.25">
      <c r="A19" s="73" t="s">
        <v>296</v>
      </c>
      <c r="B19" s="150" t="s">
        <v>297</v>
      </c>
      <c r="C19" s="153">
        <v>19500</v>
      </c>
      <c r="D19" s="119">
        <v>44698</v>
      </c>
      <c r="E19" s="60"/>
    </row>
    <row r="20" spans="1:5" ht="19.5" customHeight="1" x14ac:dyDescent="0.25">
      <c r="A20" s="73" t="s">
        <v>298</v>
      </c>
      <c r="B20" s="150" t="s">
        <v>299</v>
      </c>
      <c r="C20" s="153">
        <v>18208.93</v>
      </c>
      <c r="D20" s="119">
        <v>44699</v>
      </c>
      <c r="E20" s="60"/>
    </row>
    <row r="21" spans="1:5" ht="19.5" customHeight="1" x14ac:dyDescent="0.25">
      <c r="A21" s="73" t="s">
        <v>300</v>
      </c>
      <c r="B21" s="150" t="s">
        <v>94</v>
      </c>
      <c r="C21" s="153">
        <v>16834.02</v>
      </c>
      <c r="D21" s="119">
        <v>44685</v>
      </c>
      <c r="E21" s="60"/>
    </row>
    <row r="22" spans="1:5" ht="19.5" customHeight="1" x14ac:dyDescent="0.25">
      <c r="A22" s="73" t="s">
        <v>301</v>
      </c>
      <c r="B22" s="150" t="s">
        <v>302</v>
      </c>
      <c r="C22" s="153">
        <v>15885</v>
      </c>
      <c r="D22" s="119">
        <v>44706</v>
      </c>
      <c r="E22" s="60"/>
    </row>
    <row r="23" spans="1:5" ht="19.5" customHeight="1" x14ac:dyDescent="0.25">
      <c r="A23" s="73" t="s">
        <v>303</v>
      </c>
      <c r="B23" s="150" t="s">
        <v>304</v>
      </c>
      <c r="C23" s="153">
        <v>13398</v>
      </c>
      <c r="D23" s="119">
        <v>44685</v>
      </c>
      <c r="E23" s="60"/>
    </row>
    <row r="24" spans="1:5" ht="19.5" customHeight="1" x14ac:dyDescent="0.25">
      <c r="A24" s="73" t="s">
        <v>148</v>
      </c>
      <c r="B24" s="150" t="s">
        <v>305</v>
      </c>
      <c r="C24" s="153">
        <v>13177.42</v>
      </c>
      <c r="D24" s="119">
        <v>44685</v>
      </c>
      <c r="E24" s="60"/>
    </row>
    <row r="25" spans="1:5" ht="19.5" customHeight="1" x14ac:dyDescent="0.25">
      <c r="A25" s="73" t="s">
        <v>232</v>
      </c>
      <c r="B25" s="150" t="s">
        <v>306</v>
      </c>
      <c r="C25" s="117">
        <v>13000</v>
      </c>
      <c r="D25" s="119">
        <v>44706</v>
      </c>
      <c r="E25" s="60"/>
    </row>
    <row r="26" spans="1:5" ht="19.5" customHeight="1" x14ac:dyDescent="0.25">
      <c r="A26" s="73" t="s">
        <v>237</v>
      </c>
      <c r="B26" s="150" t="s">
        <v>238</v>
      </c>
      <c r="C26" s="117">
        <v>12990</v>
      </c>
      <c r="D26" s="119">
        <v>44685</v>
      </c>
      <c r="E26" s="60"/>
    </row>
    <row r="27" spans="1:5" ht="19.5" customHeight="1" x14ac:dyDescent="0.25">
      <c r="A27" s="73" t="s">
        <v>237</v>
      </c>
      <c r="B27" s="150" t="s">
        <v>238</v>
      </c>
      <c r="C27" s="117">
        <v>12990</v>
      </c>
      <c r="D27" s="119">
        <v>44692</v>
      </c>
      <c r="E27" s="60"/>
    </row>
    <row r="28" spans="1:5" ht="19.5" customHeight="1" x14ac:dyDescent="0.25">
      <c r="A28" s="73" t="s">
        <v>307</v>
      </c>
      <c r="B28" s="150" t="s">
        <v>308</v>
      </c>
      <c r="C28" s="117">
        <v>12870</v>
      </c>
      <c r="D28" s="119">
        <v>44700</v>
      </c>
      <c r="E28" s="60"/>
    </row>
    <row r="29" spans="1:5" ht="19.5" customHeight="1" x14ac:dyDescent="0.25">
      <c r="A29" s="73" t="s">
        <v>236</v>
      </c>
      <c r="B29" s="150" t="s">
        <v>309</v>
      </c>
      <c r="C29" s="117">
        <v>12849.09</v>
      </c>
      <c r="D29" s="119">
        <v>44692</v>
      </c>
      <c r="E29" s="60"/>
    </row>
    <row r="30" spans="1:5" ht="19.5" customHeight="1" x14ac:dyDescent="0.25">
      <c r="A30" s="73" t="s">
        <v>270</v>
      </c>
      <c r="B30" s="150" t="s">
        <v>191</v>
      </c>
      <c r="C30" s="117">
        <v>12459.84</v>
      </c>
      <c r="D30" s="119">
        <v>44706</v>
      </c>
      <c r="E30" s="60"/>
    </row>
    <row r="31" spans="1:5" ht="19.5" customHeight="1" x14ac:dyDescent="0.25">
      <c r="A31" s="73" t="s">
        <v>310</v>
      </c>
      <c r="B31" s="150" t="s">
        <v>185</v>
      </c>
      <c r="C31" s="117">
        <v>10938</v>
      </c>
      <c r="D31" s="119">
        <v>44692</v>
      </c>
      <c r="E31" s="60"/>
    </row>
    <row r="32" spans="1:5" ht="19.5" customHeight="1" x14ac:dyDescent="0.25">
      <c r="A32" s="73" t="s">
        <v>311</v>
      </c>
      <c r="B32" s="150" t="s">
        <v>312</v>
      </c>
      <c r="C32" s="117">
        <v>9700</v>
      </c>
      <c r="D32" s="119">
        <v>44686</v>
      </c>
      <c r="E32" s="60"/>
    </row>
    <row r="33" spans="1:5" ht="19.5" customHeight="1" x14ac:dyDescent="0.25">
      <c r="A33" s="73" t="s">
        <v>177</v>
      </c>
      <c r="B33" s="150" t="s">
        <v>250</v>
      </c>
      <c r="C33" s="117">
        <v>9542.66</v>
      </c>
      <c r="D33" s="119">
        <v>44698</v>
      </c>
      <c r="E33" s="60"/>
    </row>
    <row r="34" spans="1:5" ht="19.5" customHeight="1" x14ac:dyDescent="0.25">
      <c r="A34" s="73" t="s">
        <v>313</v>
      </c>
      <c r="B34" s="150" t="s">
        <v>314</v>
      </c>
      <c r="C34" s="117">
        <v>8823.93</v>
      </c>
      <c r="D34" s="119">
        <v>44698</v>
      </c>
      <c r="E34" s="60"/>
    </row>
    <row r="35" spans="1:5" ht="19.5" customHeight="1" x14ac:dyDescent="0.25">
      <c r="A35" s="73" t="s">
        <v>290</v>
      </c>
      <c r="B35" s="150" t="s">
        <v>100</v>
      </c>
      <c r="C35" s="117">
        <v>7645</v>
      </c>
      <c r="D35" s="119">
        <v>44685</v>
      </c>
      <c r="E35" s="60"/>
    </row>
    <row r="36" spans="1:5" ht="19.5" customHeight="1" x14ac:dyDescent="0.25">
      <c r="A36" s="73" t="s">
        <v>315</v>
      </c>
      <c r="B36" s="178" t="s">
        <v>316</v>
      </c>
      <c r="C36" s="117">
        <v>7548.89</v>
      </c>
      <c r="D36" s="119">
        <v>44684</v>
      </c>
      <c r="E36" s="60"/>
    </row>
    <row r="37" spans="1:5" ht="19.5" customHeight="1" x14ac:dyDescent="0.25">
      <c r="A37" s="73" t="s">
        <v>143</v>
      </c>
      <c r="B37" s="150" t="s">
        <v>115</v>
      </c>
      <c r="C37" s="117">
        <v>7393.04</v>
      </c>
      <c r="D37" s="119">
        <v>44692</v>
      </c>
      <c r="E37" s="60"/>
    </row>
    <row r="38" spans="1:5" ht="19.5" customHeight="1" x14ac:dyDescent="0.25">
      <c r="A38" s="73" t="s">
        <v>317</v>
      </c>
      <c r="B38" s="150" t="s">
        <v>161</v>
      </c>
      <c r="C38" s="117">
        <v>7192.44</v>
      </c>
      <c r="D38" s="119">
        <v>44685</v>
      </c>
      <c r="E38" s="60"/>
    </row>
    <row r="39" spans="1:5" ht="19.5" customHeight="1" x14ac:dyDescent="0.25">
      <c r="A39" s="73" t="s">
        <v>143</v>
      </c>
      <c r="B39" s="150" t="s">
        <v>115</v>
      </c>
      <c r="C39" s="117">
        <v>7130.08</v>
      </c>
      <c r="D39" s="119">
        <v>44684</v>
      </c>
      <c r="E39" s="60"/>
    </row>
    <row r="40" spans="1:5" ht="19.5" customHeight="1" x14ac:dyDescent="0.25">
      <c r="A40" s="73" t="s">
        <v>313</v>
      </c>
      <c r="B40" s="150" t="s">
        <v>318</v>
      </c>
      <c r="C40" s="117">
        <v>6987.17</v>
      </c>
      <c r="D40" s="119">
        <v>44706</v>
      </c>
      <c r="E40" s="60"/>
    </row>
    <row r="41" spans="1:5" ht="19.5" customHeight="1" x14ac:dyDescent="0.25">
      <c r="A41" s="73" t="s">
        <v>319</v>
      </c>
      <c r="B41" s="150" t="s">
        <v>320</v>
      </c>
      <c r="C41" s="117">
        <v>6981.95</v>
      </c>
      <c r="D41" s="119">
        <v>44699</v>
      </c>
      <c r="E41" s="60"/>
    </row>
    <row r="42" spans="1:5" ht="19.5" customHeight="1" x14ac:dyDescent="0.25">
      <c r="A42" s="73" t="s">
        <v>321</v>
      </c>
      <c r="B42" s="150" t="s">
        <v>322</v>
      </c>
      <c r="C42" s="117">
        <v>6965.68</v>
      </c>
      <c r="D42" s="119">
        <v>44706</v>
      </c>
      <c r="E42" s="60"/>
    </row>
    <row r="43" spans="1:5" ht="19.5" customHeight="1" x14ac:dyDescent="0.25">
      <c r="A43" s="73" t="s">
        <v>323</v>
      </c>
      <c r="B43" s="150" t="s">
        <v>185</v>
      </c>
      <c r="C43" s="117">
        <v>6476</v>
      </c>
      <c r="D43" s="119">
        <v>44690</v>
      </c>
      <c r="E43" s="60"/>
    </row>
    <row r="44" spans="1:5" ht="19.5" customHeight="1" x14ac:dyDescent="0.25">
      <c r="A44" s="73" t="s">
        <v>311</v>
      </c>
      <c r="B44" s="150" t="s">
        <v>324</v>
      </c>
      <c r="C44" s="117">
        <v>6420</v>
      </c>
      <c r="D44" s="119">
        <v>44686</v>
      </c>
      <c r="E44" s="60"/>
    </row>
    <row r="45" spans="1:5" ht="19.5" customHeight="1" x14ac:dyDescent="0.25">
      <c r="A45" s="73" t="s">
        <v>325</v>
      </c>
      <c r="B45" s="150" t="s">
        <v>100</v>
      </c>
      <c r="C45" s="117">
        <v>6303</v>
      </c>
      <c r="D45" s="119">
        <v>44706</v>
      </c>
      <c r="E45" s="60"/>
    </row>
    <row r="46" spans="1:5" ht="19.5" customHeight="1" x14ac:dyDescent="0.25">
      <c r="A46" s="73" t="s">
        <v>326</v>
      </c>
      <c r="B46" s="150" t="s">
        <v>268</v>
      </c>
      <c r="C46" s="117">
        <v>6121.03</v>
      </c>
      <c r="D46" s="119">
        <v>44700</v>
      </c>
      <c r="E46" s="60"/>
    </row>
    <row r="47" spans="1:5" ht="19.5" customHeight="1" x14ac:dyDescent="0.25">
      <c r="A47" s="73" t="s">
        <v>327</v>
      </c>
      <c r="B47" s="150" t="s">
        <v>328</v>
      </c>
      <c r="C47" s="117">
        <v>6052.84</v>
      </c>
      <c r="D47" s="119">
        <v>44691</v>
      </c>
      <c r="E47" s="60"/>
    </row>
    <row r="48" spans="1:5" ht="19.5" customHeight="1" x14ac:dyDescent="0.25">
      <c r="A48" s="186" t="s">
        <v>329</v>
      </c>
      <c r="B48" s="150" t="s">
        <v>102</v>
      </c>
      <c r="C48" s="117">
        <v>5874.64</v>
      </c>
      <c r="D48" s="119">
        <v>44706</v>
      </c>
      <c r="E48" s="60"/>
    </row>
    <row r="49" spans="1:5" ht="19.5" customHeight="1" x14ac:dyDescent="0.25">
      <c r="A49" s="73" t="s">
        <v>330</v>
      </c>
      <c r="B49" s="150" t="s">
        <v>102</v>
      </c>
      <c r="C49" s="117">
        <v>5500</v>
      </c>
      <c r="D49" s="119">
        <v>44685</v>
      </c>
      <c r="E49" s="60"/>
    </row>
    <row r="50" spans="1:5" ht="19.5" customHeight="1" x14ac:dyDescent="0.25">
      <c r="A50" s="73" t="s">
        <v>331</v>
      </c>
      <c r="B50" s="150" t="s">
        <v>332</v>
      </c>
      <c r="C50" s="117">
        <v>5500</v>
      </c>
      <c r="D50" s="119">
        <v>44706</v>
      </c>
      <c r="E50" s="60"/>
    </row>
    <row r="51" spans="1:5" ht="19.5" customHeight="1" x14ac:dyDescent="0.25">
      <c r="A51" s="73" t="s">
        <v>333</v>
      </c>
      <c r="B51" s="150" t="s">
        <v>101</v>
      </c>
      <c r="C51" s="117">
        <v>5362.02</v>
      </c>
      <c r="D51" s="119">
        <v>44698</v>
      </c>
      <c r="E51" s="60"/>
    </row>
    <row r="52" spans="1:5" ht="19.5" customHeight="1" x14ac:dyDescent="0.25">
      <c r="A52" s="73" t="s">
        <v>334</v>
      </c>
      <c r="B52" s="150" t="s">
        <v>163</v>
      </c>
      <c r="C52" s="117">
        <v>5031.53</v>
      </c>
      <c r="D52" s="119">
        <v>44698</v>
      </c>
      <c r="E52" s="60"/>
    </row>
    <row r="53" spans="1:5" ht="19.5" customHeight="1" x14ac:dyDescent="0.25">
      <c r="A53" s="73" t="s">
        <v>335</v>
      </c>
      <c r="B53" s="150" t="s">
        <v>336</v>
      </c>
      <c r="C53" s="117">
        <v>5000</v>
      </c>
      <c r="D53" s="119">
        <v>44684</v>
      </c>
      <c r="E53" s="60"/>
    </row>
    <row r="54" spans="1:5" ht="19.5" customHeight="1" x14ac:dyDescent="0.25">
      <c r="A54" s="73" t="s">
        <v>256</v>
      </c>
      <c r="B54" s="150" t="s">
        <v>337</v>
      </c>
      <c r="C54" s="117">
        <v>4998.78</v>
      </c>
      <c r="D54" s="119">
        <v>44698</v>
      </c>
      <c r="E54" s="60"/>
    </row>
    <row r="55" spans="1:5" ht="19.5" customHeight="1" x14ac:dyDescent="0.25">
      <c r="A55" s="73" t="s">
        <v>97</v>
      </c>
      <c r="B55" s="150" t="s">
        <v>98</v>
      </c>
      <c r="C55" s="117">
        <v>4813.99</v>
      </c>
      <c r="D55" s="119">
        <v>44686</v>
      </c>
      <c r="E55" s="60"/>
    </row>
    <row r="56" spans="1:5" ht="19.5" customHeight="1" x14ac:dyDescent="0.25">
      <c r="A56" s="73" t="s">
        <v>235</v>
      </c>
      <c r="B56" s="150" t="s">
        <v>100</v>
      </c>
      <c r="C56" s="117">
        <v>4796</v>
      </c>
      <c r="D56" s="119">
        <v>44684</v>
      </c>
      <c r="E56" s="60"/>
    </row>
    <row r="57" spans="1:5" ht="19.5" customHeight="1" x14ac:dyDescent="0.25">
      <c r="A57" s="73" t="s">
        <v>338</v>
      </c>
      <c r="B57" s="150" t="s">
        <v>339</v>
      </c>
      <c r="C57" s="117">
        <v>4600</v>
      </c>
      <c r="D57" s="119">
        <v>44698</v>
      </c>
      <c r="E57" s="60"/>
    </row>
    <row r="58" spans="1:5" ht="19.5" customHeight="1" x14ac:dyDescent="0.25">
      <c r="A58" s="73" t="s">
        <v>340</v>
      </c>
      <c r="B58" s="150" t="s">
        <v>341</v>
      </c>
      <c r="C58" s="117">
        <v>4525</v>
      </c>
      <c r="D58" s="119">
        <v>44684</v>
      </c>
      <c r="E58" s="60"/>
    </row>
    <row r="59" spans="1:5" ht="19.5" customHeight="1" x14ac:dyDescent="0.25">
      <c r="A59" s="73" t="s">
        <v>342</v>
      </c>
      <c r="B59" s="150" t="s">
        <v>122</v>
      </c>
      <c r="C59" s="117">
        <v>4400.34</v>
      </c>
      <c r="D59" s="119">
        <v>44706</v>
      </c>
      <c r="E59" s="60"/>
    </row>
    <row r="60" spans="1:5" ht="19.5" customHeight="1" x14ac:dyDescent="0.25">
      <c r="A60" s="73" t="s">
        <v>329</v>
      </c>
      <c r="B60" s="150" t="s">
        <v>343</v>
      </c>
      <c r="C60" s="117">
        <v>4350</v>
      </c>
      <c r="D60" s="119">
        <v>44699</v>
      </c>
      <c r="E60" s="60"/>
    </row>
    <row r="61" spans="1:5" ht="19.5" customHeight="1" x14ac:dyDescent="0.25">
      <c r="A61" s="73" t="s">
        <v>344</v>
      </c>
      <c r="B61" s="150" t="s">
        <v>345</v>
      </c>
      <c r="C61" s="117">
        <v>4155.7</v>
      </c>
      <c r="D61" s="119">
        <v>44692</v>
      </c>
      <c r="E61" s="60"/>
    </row>
    <row r="62" spans="1:5" ht="19.5" customHeight="1" x14ac:dyDescent="0.25">
      <c r="A62" s="73" t="s">
        <v>233</v>
      </c>
      <c r="B62" s="150" t="s">
        <v>234</v>
      </c>
      <c r="C62" s="117">
        <v>4127.0200000000004</v>
      </c>
      <c r="D62" s="119">
        <v>44699</v>
      </c>
      <c r="E62" s="60"/>
    </row>
    <row r="63" spans="1:5" ht="19.5" customHeight="1" x14ac:dyDescent="0.25">
      <c r="A63" s="73" t="s">
        <v>346</v>
      </c>
      <c r="B63" s="150" t="s">
        <v>102</v>
      </c>
      <c r="C63" s="117">
        <v>4000</v>
      </c>
      <c r="D63" s="119">
        <v>44685</v>
      </c>
      <c r="E63" s="60"/>
    </row>
    <row r="64" spans="1:5" ht="19.5" customHeight="1" x14ac:dyDescent="0.25">
      <c r="A64" s="73" t="s">
        <v>97</v>
      </c>
      <c r="B64" s="150" t="s">
        <v>98</v>
      </c>
      <c r="C64" s="117">
        <v>3972.8</v>
      </c>
      <c r="D64" s="119">
        <v>44691</v>
      </c>
      <c r="E64" s="60"/>
    </row>
    <row r="65" spans="1:5" ht="19.5" customHeight="1" x14ac:dyDescent="0.25">
      <c r="A65" s="73" t="s">
        <v>96</v>
      </c>
      <c r="B65" s="150" t="s">
        <v>94</v>
      </c>
      <c r="C65" s="117">
        <v>3822.02</v>
      </c>
      <c r="D65" s="119">
        <v>44686</v>
      </c>
      <c r="E65" s="60"/>
    </row>
    <row r="66" spans="1:5" ht="19.5" customHeight="1" x14ac:dyDescent="0.25">
      <c r="A66" s="73" t="s">
        <v>105</v>
      </c>
      <c r="B66" s="150" t="s">
        <v>106</v>
      </c>
      <c r="C66" s="117">
        <v>3680.5</v>
      </c>
      <c r="D66" s="119">
        <v>44698</v>
      </c>
      <c r="E66" s="60"/>
    </row>
    <row r="67" spans="1:5" ht="19.5" customHeight="1" x14ac:dyDescent="0.25">
      <c r="A67" s="73" t="s">
        <v>104</v>
      </c>
      <c r="B67" s="150" t="s">
        <v>274</v>
      </c>
      <c r="C67" s="117">
        <v>3627.66</v>
      </c>
      <c r="D67" s="119">
        <v>44690</v>
      </c>
      <c r="E67" s="60"/>
    </row>
    <row r="68" spans="1:5" ht="19.5" customHeight="1" x14ac:dyDescent="0.25">
      <c r="A68" s="73" t="s">
        <v>243</v>
      </c>
      <c r="B68" s="150" t="s">
        <v>102</v>
      </c>
      <c r="C68" s="117">
        <v>3625</v>
      </c>
      <c r="D68" s="119">
        <v>44699</v>
      </c>
      <c r="E68" s="60"/>
    </row>
    <row r="69" spans="1:5" ht="19.5" customHeight="1" x14ac:dyDescent="0.25">
      <c r="A69" s="73" t="s">
        <v>347</v>
      </c>
      <c r="B69" s="150" t="s">
        <v>348</v>
      </c>
      <c r="C69" s="117">
        <v>3585</v>
      </c>
      <c r="D69" s="119">
        <v>44685</v>
      </c>
      <c r="E69" s="60"/>
    </row>
    <row r="70" spans="1:5" ht="19.5" customHeight="1" x14ac:dyDescent="0.25">
      <c r="A70" s="73" t="s">
        <v>349</v>
      </c>
      <c r="B70" s="150" t="s">
        <v>102</v>
      </c>
      <c r="C70" s="117">
        <v>3573.77</v>
      </c>
      <c r="D70" s="119">
        <v>44699</v>
      </c>
      <c r="E70" s="60"/>
    </row>
    <row r="71" spans="1:5" ht="19.5" customHeight="1" x14ac:dyDescent="0.25">
      <c r="A71" s="73" t="s">
        <v>96</v>
      </c>
      <c r="B71" s="150" t="s">
        <v>94</v>
      </c>
      <c r="C71" s="117">
        <v>3513.35</v>
      </c>
      <c r="D71" s="119">
        <v>44691</v>
      </c>
      <c r="E71" s="60"/>
    </row>
    <row r="72" spans="1:5" ht="19.5" customHeight="1" x14ac:dyDescent="0.25">
      <c r="A72" s="73" t="s">
        <v>350</v>
      </c>
      <c r="B72" s="150" t="s">
        <v>351</v>
      </c>
      <c r="C72" s="117">
        <v>3310</v>
      </c>
      <c r="D72" s="119">
        <v>44692</v>
      </c>
      <c r="E72" s="60"/>
    </row>
    <row r="73" spans="1:5" ht="19.5" customHeight="1" x14ac:dyDescent="0.25">
      <c r="A73" s="73" t="s">
        <v>288</v>
      </c>
      <c r="B73" s="150" t="s">
        <v>94</v>
      </c>
      <c r="C73" s="117">
        <v>3254.18</v>
      </c>
      <c r="D73" s="119">
        <v>44706</v>
      </c>
      <c r="E73" s="60"/>
    </row>
    <row r="74" spans="1:5" ht="19.5" customHeight="1" x14ac:dyDescent="0.25">
      <c r="A74" s="73" t="s">
        <v>333</v>
      </c>
      <c r="B74" s="150" t="s">
        <v>101</v>
      </c>
      <c r="C74" s="117">
        <v>3184.88</v>
      </c>
      <c r="D74" s="119">
        <v>44690</v>
      </c>
      <c r="E74" s="60"/>
    </row>
    <row r="75" spans="1:5" ht="19.5" customHeight="1" x14ac:dyDescent="0.25">
      <c r="A75" s="73" t="s">
        <v>352</v>
      </c>
      <c r="B75" s="150" t="s">
        <v>353</v>
      </c>
      <c r="C75" s="117">
        <v>3157</v>
      </c>
      <c r="D75" s="119">
        <v>44692</v>
      </c>
      <c r="E75" s="60"/>
    </row>
    <row r="76" spans="1:5" ht="19.5" customHeight="1" x14ac:dyDescent="0.25">
      <c r="A76" s="73" t="s">
        <v>354</v>
      </c>
      <c r="B76" s="150" t="s">
        <v>355</v>
      </c>
      <c r="C76" s="117">
        <v>3150</v>
      </c>
      <c r="D76" s="119">
        <v>44698</v>
      </c>
      <c r="E76" s="60"/>
    </row>
    <row r="77" spans="1:5" ht="19.5" customHeight="1" x14ac:dyDescent="0.25">
      <c r="A77" s="73" t="s">
        <v>235</v>
      </c>
      <c r="B77" s="150" t="s">
        <v>356</v>
      </c>
      <c r="C77" s="117">
        <v>3150</v>
      </c>
      <c r="D77" s="119">
        <v>44706</v>
      </c>
      <c r="E77" s="60"/>
    </row>
    <row r="78" spans="1:5" ht="19.5" customHeight="1" x14ac:dyDescent="0.25">
      <c r="A78" s="73" t="s">
        <v>173</v>
      </c>
      <c r="B78" s="150" t="s">
        <v>108</v>
      </c>
      <c r="C78" s="117">
        <v>3105</v>
      </c>
      <c r="D78" s="119">
        <v>44698</v>
      </c>
      <c r="E78" s="60"/>
    </row>
    <row r="79" spans="1:5" ht="19.5" customHeight="1" x14ac:dyDescent="0.25">
      <c r="A79" s="73" t="s">
        <v>357</v>
      </c>
      <c r="B79" s="150" t="s">
        <v>358</v>
      </c>
      <c r="C79" s="117">
        <v>3000</v>
      </c>
      <c r="D79" s="119">
        <v>44685</v>
      </c>
      <c r="E79" s="60"/>
    </row>
    <row r="80" spans="1:5" ht="19.5" customHeight="1" x14ac:dyDescent="0.25">
      <c r="A80" s="73" t="s">
        <v>359</v>
      </c>
      <c r="B80" s="150" t="s">
        <v>115</v>
      </c>
      <c r="C80" s="117">
        <v>2888.08</v>
      </c>
      <c r="D80" s="119">
        <v>44698</v>
      </c>
      <c r="E80" s="60"/>
    </row>
    <row r="81" spans="1:5" ht="19.5" customHeight="1" x14ac:dyDescent="0.25">
      <c r="A81" s="73" t="s">
        <v>207</v>
      </c>
      <c r="B81" s="150" t="s">
        <v>360</v>
      </c>
      <c r="C81" s="117">
        <v>2835</v>
      </c>
      <c r="D81" s="119">
        <v>44691</v>
      </c>
      <c r="E81" s="60"/>
    </row>
    <row r="82" spans="1:5" ht="19.5" customHeight="1" x14ac:dyDescent="0.25">
      <c r="A82" s="73" t="s">
        <v>154</v>
      </c>
      <c r="B82" s="150" t="s">
        <v>361</v>
      </c>
      <c r="C82" s="117">
        <v>2818.3</v>
      </c>
      <c r="D82" s="119">
        <v>44698</v>
      </c>
      <c r="E82" s="60"/>
    </row>
    <row r="83" spans="1:5" ht="19.5" customHeight="1" x14ac:dyDescent="0.25">
      <c r="A83" s="73" t="s">
        <v>233</v>
      </c>
      <c r="B83" s="150" t="s">
        <v>234</v>
      </c>
      <c r="C83" s="117">
        <v>2715.38</v>
      </c>
      <c r="D83" s="119">
        <v>44706</v>
      </c>
      <c r="E83" s="60"/>
    </row>
    <row r="84" spans="1:5" ht="19.5" customHeight="1" x14ac:dyDescent="0.25">
      <c r="A84" s="73" t="s">
        <v>362</v>
      </c>
      <c r="B84" s="150" t="s">
        <v>363</v>
      </c>
      <c r="C84" s="117">
        <v>2618.2800000000002</v>
      </c>
      <c r="D84" s="119">
        <v>44685</v>
      </c>
      <c r="E84" s="60"/>
    </row>
    <row r="85" spans="1:5" ht="19.5" customHeight="1" x14ac:dyDescent="0.25">
      <c r="A85" s="73" t="s">
        <v>242</v>
      </c>
      <c r="B85" s="150" t="s">
        <v>244</v>
      </c>
      <c r="C85" s="117">
        <v>2610</v>
      </c>
      <c r="D85" s="119">
        <v>44685</v>
      </c>
      <c r="E85" s="60"/>
    </row>
    <row r="86" spans="1:5" ht="19.5" customHeight="1" x14ac:dyDescent="0.25">
      <c r="A86" s="73" t="s">
        <v>364</v>
      </c>
      <c r="B86" s="150" t="s">
        <v>365</v>
      </c>
      <c r="C86" s="117">
        <v>2580</v>
      </c>
      <c r="D86" s="119">
        <v>44706</v>
      </c>
      <c r="E86" s="60"/>
    </row>
    <row r="87" spans="1:5" ht="19.5" customHeight="1" x14ac:dyDescent="0.25">
      <c r="A87" s="73" t="s">
        <v>366</v>
      </c>
      <c r="B87" s="150" t="s">
        <v>112</v>
      </c>
      <c r="C87" s="117">
        <v>2476.4</v>
      </c>
      <c r="D87" s="119">
        <v>44686</v>
      </c>
      <c r="E87" s="60"/>
    </row>
    <row r="88" spans="1:5" ht="19.5" customHeight="1" x14ac:dyDescent="0.25">
      <c r="A88" s="73" t="s">
        <v>367</v>
      </c>
      <c r="B88" s="150" t="s">
        <v>368</v>
      </c>
      <c r="C88" s="117">
        <v>2475</v>
      </c>
      <c r="D88" s="119">
        <v>44706</v>
      </c>
      <c r="E88" s="60"/>
    </row>
    <row r="89" spans="1:5" ht="19.5" customHeight="1" x14ac:dyDescent="0.25">
      <c r="A89" s="73" t="s">
        <v>119</v>
      </c>
      <c r="B89" s="150" t="s">
        <v>109</v>
      </c>
      <c r="C89" s="117">
        <v>2452.5100000000002</v>
      </c>
      <c r="D89" s="119">
        <v>44692</v>
      </c>
      <c r="E89" s="60"/>
    </row>
    <row r="90" spans="1:5" ht="19.5" customHeight="1" x14ac:dyDescent="0.25">
      <c r="A90" s="73" t="s">
        <v>110</v>
      </c>
      <c r="B90" s="150" t="s">
        <v>111</v>
      </c>
      <c r="C90" s="117">
        <v>2333.6999999999998</v>
      </c>
      <c r="D90" s="119">
        <v>44698</v>
      </c>
      <c r="E90" s="60"/>
    </row>
    <row r="91" spans="1:5" ht="19.5" customHeight="1" x14ac:dyDescent="0.25">
      <c r="A91" s="73" t="s">
        <v>148</v>
      </c>
      <c r="B91" s="150" t="s">
        <v>369</v>
      </c>
      <c r="C91" s="117">
        <v>2280</v>
      </c>
      <c r="D91" s="119">
        <v>44698</v>
      </c>
      <c r="E91" s="60"/>
    </row>
    <row r="92" spans="1:5" ht="19.5" customHeight="1" x14ac:dyDescent="0.25">
      <c r="A92" s="73" t="s">
        <v>206</v>
      </c>
      <c r="B92" s="150" t="s">
        <v>370</v>
      </c>
      <c r="C92" s="117">
        <v>2263.16</v>
      </c>
      <c r="D92" s="119">
        <v>44698</v>
      </c>
      <c r="E92" s="60"/>
    </row>
    <row r="93" spans="1:5" ht="19.5" customHeight="1" x14ac:dyDescent="0.25">
      <c r="A93" s="73" t="s">
        <v>371</v>
      </c>
      <c r="B93" s="150" t="s">
        <v>112</v>
      </c>
      <c r="C93" s="117">
        <v>2149.5</v>
      </c>
      <c r="D93" s="119">
        <v>44691</v>
      </c>
      <c r="E93" s="60"/>
    </row>
    <row r="94" spans="1:5" ht="19.5" customHeight="1" x14ac:dyDescent="0.25">
      <c r="A94" s="73" t="s">
        <v>372</v>
      </c>
      <c r="B94" s="150" t="s">
        <v>274</v>
      </c>
      <c r="C94" s="117">
        <v>2095</v>
      </c>
      <c r="D94" s="119">
        <v>44685</v>
      </c>
      <c r="E94" s="60"/>
    </row>
    <row r="95" spans="1:5" ht="19.5" customHeight="1" x14ac:dyDescent="0.25">
      <c r="A95" s="73" t="s">
        <v>171</v>
      </c>
      <c r="B95" s="150" t="s">
        <v>373</v>
      </c>
      <c r="C95" s="117">
        <v>2081.25</v>
      </c>
      <c r="D95" s="119">
        <v>44691</v>
      </c>
      <c r="E95" s="60"/>
    </row>
    <row r="96" spans="1:5" ht="19.5" customHeight="1" x14ac:dyDescent="0.25">
      <c r="A96" s="73" t="s">
        <v>374</v>
      </c>
      <c r="B96" s="150" t="s">
        <v>102</v>
      </c>
      <c r="C96" s="117">
        <v>2000.02</v>
      </c>
      <c r="D96" s="119">
        <v>44699</v>
      </c>
      <c r="E96" s="60"/>
    </row>
    <row r="97" spans="1:5" ht="19.5" customHeight="1" x14ac:dyDescent="0.25">
      <c r="A97" s="73" t="s">
        <v>246</v>
      </c>
      <c r="B97" s="150" t="s">
        <v>375</v>
      </c>
      <c r="C97" s="117">
        <v>2000</v>
      </c>
      <c r="D97" s="119">
        <v>44692</v>
      </c>
      <c r="E97" s="60"/>
    </row>
    <row r="98" spans="1:5" ht="19.5" customHeight="1" x14ac:dyDescent="0.25">
      <c r="A98" s="73" t="s">
        <v>254</v>
      </c>
      <c r="B98" s="150" t="s">
        <v>255</v>
      </c>
      <c r="C98" s="117">
        <v>1980</v>
      </c>
      <c r="D98" s="119">
        <v>44692</v>
      </c>
      <c r="E98" s="60"/>
    </row>
    <row r="99" spans="1:5" ht="19.5" customHeight="1" x14ac:dyDescent="0.25">
      <c r="A99" s="73" t="s">
        <v>177</v>
      </c>
      <c r="B99" s="150" t="s">
        <v>100</v>
      </c>
      <c r="C99" s="117">
        <v>1965.48</v>
      </c>
      <c r="D99" s="119">
        <v>44684</v>
      </c>
      <c r="E99" s="60"/>
    </row>
    <row r="100" spans="1:5" ht="19.5" customHeight="1" x14ac:dyDescent="0.25">
      <c r="A100" s="73" t="s">
        <v>119</v>
      </c>
      <c r="B100" s="150" t="s">
        <v>109</v>
      </c>
      <c r="C100" s="117">
        <v>1920.59</v>
      </c>
      <c r="D100" s="119">
        <v>44706</v>
      </c>
      <c r="E100" s="60"/>
    </row>
    <row r="101" spans="1:5" ht="19.5" customHeight="1" x14ac:dyDescent="0.25">
      <c r="A101" s="73" t="s">
        <v>376</v>
      </c>
      <c r="B101" s="150" t="s">
        <v>377</v>
      </c>
      <c r="C101" s="117">
        <v>1909.8</v>
      </c>
      <c r="D101" s="119">
        <v>44685</v>
      </c>
      <c r="E101" s="60"/>
    </row>
    <row r="102" spans="1:5" ht="19.5" customHeight="1" x14ac:dyDescent="0.25">
      <c r="A102" s="73" t="s">
        <v>171</v>
      </c>
      <c r="B102" s="150" t="s">
        <v>378</v>
      </c>
      <c r="C102" s="117">
        <v>1850</v>
      </c>
      <c r="D102" s="119">
        <v>44698</v>
      </c>
      <c r="E102" s="60"/>
    </row>
    <row r="103" spans="1:5" ht="19.5" customHeight="1" x14ac:dyDescent="0.25">
      <c r="A103" s="73" t="s">
        <v>189</v>
      </c>
      <c r="B103" s="150" t="s">
        <v>379</v>
      </c>
      <c r="C103" s="117">
        <v>1839</v>
      </c>
      <c r="D103" s="119">
        <v>44686</v>
      </c>
      <c r="E103" s="60"/>
    </row>
    <row r="104" spans="1:5" ht="19.5" customHeight="1" x14ac:dyDescent="0.25">
      <c r="A104" s="73" t="s">
        <v>183</v>
      </c>
      <c r="B104" s="150" t="s">
        <v>100</v>
      </c>
      <c r="C104" s="117">
        <v>1830.48</v>
      </c>
      <c r="D104" s="119">
        <v>44698</v>
      </c>
      <c r="E104" s="60"/>
    </row>
    <row r="105" spans="1:5" ht="19.5" customHeight="1" x14ac:dyDescent="0.25">
      <c r="A105" s="73" t="s">
        <v>263</v>
      </c>
      <c r="B105" s="150" t="s">
        <v>120</v>
      </c>
      <c r="C105" s="117">
        <v>1802.96</v>
      </c>
      <c r="D105" s="119">
        <v>44692</v>
      </c>
      <c r="E105" s="60"/>
    </row>
    <row r="106" spans="1:5" ht="19.5" customHeight="1" x14ac:dyDescent="0.25">
      <c r="A106" s="73" t="s">
        <v>139</v>
      </c>
      <c r="B106" s="150" t="s">
        <v>115</v>
      </c>
      <c r="C106" s="117">
        <v>1801.02</v>
      </c>
      <c r="D106" s="119">
        <v>44693</v>
      </c>
      <c r="E106" s="60"/>
    </row>
    <row r="107" spans="1:5" ht="19.5" customHeight="1" x14ac:dyDescent="0.25">
      <c r="A107" s="73" t="s">
        <v>176</v>
      </c>
      <c r="B107" s="150" t="s">
        <v>380</v>
      </c>
      <c r="C107" s="117">
        <v>1725</v>
      </c>
      <c r="D107" s="119">
        <v>44706</v>
      </c>
      <c r="E107" s="60"/>
    </row>
    <row r="108" spans="1:5" ht="19.5" customHeight="1" x14ac:dyDescent="0.25">
      <c r="A108" s="73" t="s">
        <v>180</v>
      </c>
      <c r="B108" s="150" t="s">
        <v>381</v>
      </c>
      <c r="C108" s="117">
        <v>1689.75</v>
      </c>
      <c r="D108" s="119">
        <v>44698</v>
      </c>
      <c r="E108" s="60"/>
    </row>
    <row r="109" spans="1:5" ht="19.5" customHeight="1" x14ac:dyDescent="0.25">
      <c r="A109" s="73" t="s">
        <v>249</v>
      </c>
      <c r="B109" s="150" t="s">
        <v>112</v>
      </c>
      <c r="C109" s="117">
        <v>1631.39</v>
      </c>
      <c r="D109" s="119">
        <v>44685</v>
      </c>
      <c r="E109" s="60"/>
    </row>
    <row r="110" spans="1:5" ht="19.5" customHeight="1" x14ac:dyDescent="0.25">
      <c r="A110" s="73" t="s">
        <v>382</v>
      </c>
      <c r="B110" s="150" t="s">
        <v>383</v>
      </c>
      <c r="C110" s="117">
        <v>1564</v>
      </c>
      <c r="D110" s="119">
        <v>44685</v>
      </c>
      <c r="E110" s="60"/>
    </row>
    <row r="111" spans="1:5" ht="19.5" customHeight="1" x14ac:dyDescent="0.25">
      <c r="A111" s="73" t="s">
        <v>162</v>
      </c>
      <c r="B111" s="150" t="s">
        <v>115</v>
      </c>
      <c r="C111" s="117">
        <v>1535.41</v>
      </c>
      <c r="D111" s="119">
        <v>44693</v>
      </c>
      <c r="E111" s="60"/>
    </row>
    <row r="112" spans="1:5" ht="19.5" customHeight="1" x14ac:dyDescent="0.25">
      <c r="A112" s="73" t="s">
        <v>149</v>
      </c>
      <c r="B112" s="150" t="s">
        <v>100</v>
      </c>
      <c r="C112" s="117">
        <v>1520</v>
      </c>
      <c r="D112" s="119">
        <v>44686</v>
      </c>
      <c r="E112" s="60"/>
    </row>
    <row r="113" spans="1:5" ht="19.5" customHeight="1" x14ac:dyDescent="0.25">
      <c r="A113" s="73" t="s">
        <v>251</v>
      </c>
      <c r="B113" s="150" t="s">
        <v>161</v>
      </c>
      <c r="C113" s="117">
        <v>1501.98</v>
      </c>
      <c r="D113" s="119">
        <v>44692</v>
      </c>
      <c r="E113" s="60"/>
    </row>
    <row r="114" spans="1:5" ht="19.5" customHeight="1" x14ac:dyDescent="0.25">
      <c r="A114" s="73" t="s">
        <v>384</v>
      </c>
      <c r="B114" s="150" t="s">
        <v>385</v>
      </c>
      <c r="C114" s="117">
        <v>1495</v>
      </c>
      <c r="D114" s="119">
        <v>44698</v>
      </c>
      <c r="E114" s="60"/>
    </row>
    <row r="115" spans="1:5" ht="19.5" customHeight="1" x14ac:dyDescent="0.25">
      <c r="A115" s="73" t="s">
        <v>386</v>
      </c>
      <c r="B115" s="150" t="s">
        <v>383</v>
      </c>
      <c r="C115" s="117">
        <v>1463</v>
      </c>
      <c r="D115" s="119">
        <v>44685</v>
      </c>
      <c r="E115" s="60"/>
    </row>
    <row r="116" spans="1:5" ht="19.5" customHeight="1" x14ac:dyDescent="0.25">
      <c r="A116" s="73" t="s">
        <v>257</v>
      </c>
      <c r="B116" s="150" t="s">
        <v>345</v>
      </c>
      <c r="C116" s="117">
        <v>1457.03</v>
      </c>
      <c r="D116" s="119">
        <v>44684</v>
      </c>
      <c r="E116" s="60"/>
    </row>
    <row r="117" spans="1:5" ht="19.5" customHeight="1" x14ac:dyDescent="0.25">
      <c r="A117" s="73" t="s">
        <v>371</v>
      </c>
      <c r="B117" s="150" t="s">
        <v>117</v>
      </c>
      <c r="C117" s="117">
        <v>1445.65</v>
      </c>
      <c r="D117" s="119">
        <v>44692</v>
      </c>
      <c r="E117" s="60"/>
    </row>
    <row r="118" spans="1:5" ht="19.5" customHeight="1" x14ac:dyDescent="0.25">
      <c r="A118" s="73" t="s">
        <v>148</v>
      </c>
      <c r="B118" s="150" t="s">
        <v>387</v>
      </c>
      <c r="C118" s="117">
        <v>1265</v>
      </c>
      <c r="D118" s="119">
        <v>44692</v>
      </c>
      <c r="E118" s="60"/>
    </row>
    <row r="119" spans="1:5" ht="19.5" customHeight="1" x14ac:dyDescent="0.25">
      <c r="A119" s="73" t="s">
        <v>114</v>
      </c>
      <c r="B119" s="150" t="s">
        <v>101</v>
      </c>
      <c r="C119" s="117">
        <v>1230.52</v>
      </c>
      <c r="D119" s="119">
        <v>44691</v>
      </c>
      <c r="E119" s="60"/>
    </row>
    <row r="120" spans="1:5" ht="19.5" customHeight="1" x14ac:dyDescent="0.25">
      <c r="A120" s="73" t="s">
        <v>388</v>
      </c>
      <c r="B120" s="150" t="s">
        <v>389</v>
      </c>
      <c r="C120" s="117">
        <v>1230</v>
      </c>
      <c r="D120" s="119">
        <v>44706</v>
      </c>
      <c r="E120" s="60"/>
    </row>
    <row r="121" spans="1:5" ht="19.5" customHeight="1" x14ac:dyDescent="0.25">
      <c r="A121" s="73" t="s">
        <v>116</v>
      </c>
      <c r="B121" s="150" t="s">
        <v>112</v>
      </c>
      <c r="C121" s="117">
        <v>1220</v>
      </c>
      <c r="D121" s="119">
        <v>44691</v>
      </c>
      <c r="E121" s="60"/>
    </row>
    <row r="122" spans="1:5" ht="19.5" customHeight="1" x14ac:dyDescent="0.25">
      <c r="A122" s="73" t="s">
        <v>390</v>
      </c>
      <c r="B122" s="150" t="s">
        <v>100</v>
      </c>
      <c r="C122" s="117">
        <v>1162.44</v>
      </c>
      <c r="D122" s="119">
        <v>44685</v>
      </c>
      <c r="E122" s="60"/>
    </row>
    <row r="123" spans="1:5" ht="19.5" customHeight="1" x14ac:dyDescent="0.25">
      <c r="A123" s="73" t="s">
        <v>148</v>
      </c>
      <c r="B123" s="150" t="s">
        <v>245</v>
      </c>
      <c r="C123" s="117">
        <v>1156.3</v>
      </c>
      <c r="D123" s="119">
        <v>44686</v>
      </c>
      <c r="E123" s="60"/>
    </row>
    <row r="124" spans="1:5" ht="19.5" customHeight="1" x14ac:dyDescent="0.25">
      <c r="A124" s="73" t="s">
        <v>243</v>
      </c>
      <c r="B124" s="150" t="s">
        <v>248</v>
      </c>
      <c r="C124" s="117">
        <v>1150</v>
      </c>
      <c r="D124" s="119">
        <v>44706</v>
      </c>
      <c r="E124" s="60"/>
    </row>
    <row r="125" spans="1:5" ht="19.5" customHeight="1" x14ac:dyDescent="0.25">
      <c r="A125" s="73" t="s">
        <v>391</v>
      </c>
      <c r="B125" s="150" t="s">
        <v>264</v>
      </c>
      <c r="C125" s="117">
        <v>1140.0899999999999</v>
      </c>
      <c r="D125" s="119">
        <v>44698</v>
      </c>
      <c r="E125" s="60"/>
    </row>
    <row r="126" spans="1:5" ht="19.5" customHeight="1" x14ac:dyDescent="0.25">
      <c r="A126" s="73" t="s">
        <v>392</v>
      </c>
      <c r="B126" s="150" t="s">
        <v>393</v>
      </c>
      <c r="C126" s="117">
        <v>1122</v>
      </c>
      <c r="D126" s="119">
        <v>44692</v>
      </c>
      <c r="E126" s="60"/>
    </row>
    <row r="127" spans="1:5" ht="19.5" customHeight="1" x14ac:dyDescent="0.25">
      <c r="A127" s="73" t="s">
        <v>394</v>
      </c>
      <c r="B127" s="150" t="s">
        <v>395</v>
      </c>
      <c r="C127" s="117">
        <v>1106</v>
      </c>
      <c r="D127" s="119">
        <v>44698</v>
      </c>
      <c r="E127" s="60"/>
    </row>
    <row r="128" spans="1:5" ht="19.5" customHeight="1" x14ac:dyDescent="0.25">
      <c r="A128" s="73" t="s">
        <v>396</v>
      </c>
      <c r="B128" s="150" t="s">
        <v>397</v>
      </c>
      <c r="C128" s="117">
        <v>1080</v>
      </c>
      <c r="D128" s="119">
        <v>44692</v>
      </c>
      <c r="E128" s="60"/>
    </row>
    <row r="129" spans="1:5" ht="19.5" customHeight="1" x14ac:dyDescent="0.25">
      <c r="A129" s="73" t="s">
        <v>192</v>
      </c>
      <c r="B129" s="150" t="s">
        <v>193</v>
      </c>
      <c r="C129" s="117">
        <v>1050</v>
      </c>
      <c r="D129" s="119">
        <v>44692</v>
      </c>
      <c r="E129" s="60"/>
    </row>
    <row r="130" spans="1:5" ht="19.5" customHeight="1" x14ac:dyDescent="0.25">
      <c r="A130" s="73" t="s">
        <v>105</v>
      </c>
      <c r="B130" s="150" t="s">
        <v>398</v>
      </c>
      <c r="C130" s="117">
        <v>1043.3800000000001</v>
      </c>
      <c r="D130" s="119">
        <v>44692</v>
      </c>
      <c r="E130" s="60"/>
    </row>
    <row r="131" spans="1:5" ht="19.5" customHeight="1" x14ac:dyDescent="0.25">
      <c r="A131" s="73" t="s">
        <v>184</v>
      </c>
      <c r="B131" s="150" t="s">
        <v>115</v>
      </c>
      <c r="C131" s="117">
        <v>1015.75</v>
      </c>
      <c r="D131" s="119">
        <v>44693</v>
      </c>
      <c r="E131" s="60"/>
    </row>
    <row r="132" spans="1:5" ht="19.5" customHeight="1" x14ac:dyDescent="0.25">
      <c r="A132" s="73" t="s">
        <v>105</v>
      </c>
      <c r="B132" s="150" t="s">
        <v>399</v>
      </c>
      <c r="C132" s="117">
        <v>1009.19</v>
      </c>
      <c r="D132" s="119">
        <v>44685</v>
      </c>
      <c r="E132" s="60"/>
    </row>
    <row r="133" spans="1:5" ht="19.5" customHeight="1" x14ac:dyDescent="0.25">
      <c r="A133" s="73" t="s">
        <v>118</v>
      </c>
      <c r="B133" s="150" t="s">
        <v>111</v>
      </c>
      <c r="C133" s="117">
        <v>1004.04</v>
      </c>
      <c r="D133" s="119">
        <v>44693</v>
      </c>
      <c r="E133" s="60"/>
    </row>
    <row r="134" spans="1:5" ht="19.5" customHeight="1" x14ac:dyDescent="0.25">
      <c r="A134" s="73" t="s">
        <v>354</v>
      </c>
      <c r="B134" s="150" t="s">
        <v>400</v>
      </c>
      <c r="C134" s="117">
        <v>1000.35</v>
      </c>
      <c r="D134" s="119">
        <v>44698</v>
      </c>
      <c r="E134" s="60"/>
    </row>
    <row r="135" spans="1:5" ht="19.5" customHeight="1" x14ac:dyDescent="0.25">
      <c r="A135" s="73" t="s">
        <v>354</v>
      </c>
      <c r="B135" s="150" t="s">
        <v>401</v>
      </c>
      <c r="C135" s="117">
        <v>1000.35</v>
      </c>
      <c r="D135" s="119">
        <v>44699</v>
      </c>
      <c r="E135" s="60"/>
    </row>
    <row r="136" spans="1:5" ht="19.5" customHeight="1" x14ac:dyDescent="0.25">
      <c r="A136" s="73" t="s">
        <v>354</v>
      </c>
      <c r="B136" s="150" t="s">
        <v>402</v>
      </c>
      <c r="C136" s="117">
        <v>1000.35</v>
      </c>
      <c r="D136" s="119">
        <v>44706</v>
      </c>
      <c r="E136" s="60"/>
    </row>
    <row r="137" spans="1:5" ht="19.5" customHeight="1" x14ac:dyDescent="0.25">
      <c r="A137" s="73" t="s">
        <v>207</v>
      </c>
      <c r="B137" s="150" t="s">
        <v>403</v>
      </c>
      <c r="C137" s="117">
        <v>1000</v>
      </c>
      <c r="D137" s="119">
        <v>44685</v>
      </c>
      <c r="E137" s="60"/>
    </row>
    <row r="138" spans="1:5" ht="19.5" customHeight="1" x14ac:dyDescent="0.25">
      <c r="A138" s="73" t="s">
        <v>404</v>
      </c>
      <c r="B138" s="150" t="s">
        <v>141</v>
      </c>
      <c r="C138" s="117">
        <v>1000</v>
      </c>
      <c r="D138" s="119">
        <v>44691</v>
      </c>
      <c r="E138" s="60"/>
    </row>
    <row r="139" spans="1:5" ht="19.5" customHeight="1" x14ac:dyDescent="0.25">
      <c r="A139" s="73" t="s">
        <v>357</v>
      </c>
      <c r="B139" s="150" t="s">
        <v>358</v>
      </c>
      <c r="C139" s="117">
        <v>1000</v>
      </c>
      <c r="D139" s="119">
        <v>44692</v>
      </c>
      <c r="E139" s="60"/>
    </row>
    <row r="140" spans="1:5" ht="19.5" customHeight="1" x14ac:dyDescent="0.25">
      <c r="A140" s="73" t="s">
        <v>405</v>
      </c>
      <c r="B140" s="150" t="s">
        <v>406</v>
      </c>
      <c r="C140" s="117">
        <v>1000</v>
      </c>
      <c r="D140" s="119">
        <v>44692</v>
      </c>
      <c r="E140" s="60"/>
    </row>
    <row r="141" spans="1:5" ht="19.5" customHeight="1" x14ac:dyDescent="0.25">
      <c r="A141" s="73" t="s">
        <v>407</v>
      </c>
      <c r="B141" s="150" t="s">
        <v>408</v>
      </c>
      <c r="C141" s="117">
        <v>985.23</v>
      </c>
      <c r="D141" s="119">
        <v>44691</v>
      </c>
      <c r="E141" s="60"/>
    </row>
    <row r="142" spans="1:5" ht="19.5" customHeight="1" x14ac:dyDescent="0.25">
      <c r="A142" s="73" t="s">
        <v>295</v>
      </c>
      <c r="B142" s="150" t="s">
        <v>121</v>
      </c>
      <c r="C142" s="117">
        <v>931.73</v>
      </c>
      <c r="D142" s="119">
        <v>44706</v>
      </c>
      <c r="E142" s="60"/>
    </row>
    <row r="143" spans="1:5" ht="19.5" customHeight="1" x14ac:dyDescent="0.25">
      <c r="A143" s="73" t="s">
        <v>409</v>
      </c>
      <c r="B143" s="150" t="s">
        <v>410</v>
      </c>
      <c r="C143" s="117">
        <v>897</v>
      </c>
      <c r="D143" s="119">
        <v>44692</v>
      </c>
      <c r="E143" s="60"/>
    </row>
    <row r="144" spans="1:5" ht="19.5" customHeight="1" x14ac:dyDescent="0.25">
      <c r="A144" s="73" t="s">
        <v>138</v>
      </c>
      <c r="B144" s="150" t="s">
        <v>322</v>
      </c>
      <c r="C144" s="117">
        <v>863.34</v>
      </c>
      <c r="D144" s="119">
        <v>44691</v>
      </c>
      <c r="E144" s="60"/>
    </row>
    <row r="145" spans="1:5" ht="19.5" customHeight="1" x14ac:dyDescent="0.25">
      <c r="A145" s="73" t="s">
        <v>411</v>
      </c>
      <c r="B145" s="150" t="s">
        <v>100</v>
      </c>
      <c r="C145" s="117">
        <v>853.04</v>
      </c>
      <c r="D145" s="119">
        <v>44686</v>
      </c>
      <c r="E145" s="60"/>
    </row>
    <row r="146" spans="1:5" ht="19.5" customHeight="1" x14ac:dyDescent="0.25">
      <c r="A146" s="73" t="s">
        <v>181</v>
      </c>
      <c r="B146" s="150" t="s">
        <v>182</v>
      </c>
      <c r="C146" s="117">
        <v>845</v>
      </c>
      <c r="D146" s="119">
        <v>44686</v>
      </c>
      <c r="E146" s="60"/>
    </row>
    <row r="147" spans="1:5" ht="19.5" customHeight="1" x14ac:dyDescent="0.25">
      <c r="A147" s="73" t="s">
        <v>412</v>
      </c>
      <c r="B147" s="150" t="s">
        <v>413</v>
      </c>
      <c r="C147" s="117">
        <v>816.05</v>
      </c>
      <c r="D147" s="119">
        <v>44686</v>
      </c>
      <c r="E147" s="60"/>
    </row>
    <row r="148" spans="1:5" ht="19.5" customHeight="1" x14ac:dyDescent="0.25">
      <c r="A148" s="73" t="s">
        <v>414</v>
      </c>
      <c r="B148" s="150" t="s">
        <v>415</v>
      </c>
      <c r="C148" s="117">
        <v>796.14</v>
      </c>
      <c r="D148" s="119">
        <v>44698</v>
      </c>
      <c r="E148" s="60"/>
    </row>
    <row r="149" spans="1:5" ht="19.5" customHeight="1" x14ac:dyDescent="0.25">
      <c r="A149" s="73" t="s">
        <v>160</v>
      </c>
      <c r="B149" s="150" t="s">
        <v>98</v>
      </c>
      <c r="C149" s="117">
        <v>779</v>
      </c>
      <c r="D149" s="119">
        <v>44692</v>
      </c>
      <c r="E149" s="60"/>
    </row>
    <row r="150" spans="1:5" ht="19.5" customHeight="1" x14ac:dyDescent="0.25">
      <c r="A150" s="73" t="s">
        <v>416</v>
      </c>
      <c r="B150" s="150" t="s">
        <v>241</v>
      </c>
      <c r="C150" s="117">
        <v>778.59</v>
      </c>
      <c r="D150" s="119">
        <v>44706</v>
      </c>
      <c r="E150" s="60"/>
    </row>
    <row r="151" spans="1:5" ht="19.5" customHeight="1" x14ac:dyDescent="0.25">
      <c r="A151" s="73" t="s">
        <v>417</v>
      </c>
      <c r="B151" s="150" t="s">
        <v>100</v>
      </c>
      <c r="C151" s="117">
        <v>778.5</v>
      </c>
      <c r="D151" s="119">
        <v>44706</v>
      </c>
      <c r="E151" s="60"/>
    </row>
    <row r="152" spans="1:5" ht="19.5" customHeight="1" x14ac:dyDescent="0.25">
      <c r="A152" s="73" t="s">
        <v>418</v>
      </c>
      <c r="B152" s="150" t="s">
        <v>419</v>
      </c>
      <c r="C152" s="117">
        <v>750</v>
      </c>
      <c r="D152" s="119">
        <v>44686</v>
      </c>
      <c r="E152" s="60"/>
    </row>
    <row r="153" spans="1:5" ht="19.5" customHeight="1" x14ac:dyDescent="0.25">
      <c r="A153" s="73" t="s">
        <v>420</v>
      </c>
      <c r="B153" s="150" t="s">
        <v>121</v>
      </c>
      <c r="C153" s="117">
        <v>747.12</v>
      </c>
      <c r="D153" s="119">
        <v>44692</v>
      </c>
      <c r="E153" s="60"/>
    </row>
    <row r="154" spans="1:5" ht="19.5" customHeight="1" x14ac:dyDescent="0.25">
      <c r="A154" s="73" t="s">
        <v>340</v>
      </c>
      <c r="B154" s="150" t="s">
        <v>421</v>
      </c>
      <c r="C154" s="117">
        <v>700</v>
      </c>
      <c r="D154" s="119">
        <v>44706</v>
      </c>
      <c r="E154" s="60"/>
    </row>
    <row r="155" spans="1:5" ht="19.5" customHeight="1" x14ac:dyDescent="0.25">
      <c r="A155" s="73" t="s">
        <v>216</v>
      </c>
      <c r="B155" s="150" t="s">
        <v>422</v>
      </c>
      <c r="C155" s="117">
        <v>693.48</v>
      </c>
      <c r="D155" s="119">
        <v>44690</v>
      </c>
      <c r="E155" s="60"/>
    </row>
    <row r="156" spans="1:5" ht="19.5" customHeight="1" x14ac:dyDescent="0.25">
      <c r="A156" s="73" t="s">
        <v>164</v>
      </c>
      <c r="B156" s="150" t="s">
        <v>117</v>
      </c>
      <c r="C156" s="117">
        <v>688</v>
      </c>
      <c r="D156" s="119">
        <v>44692</v>
      </c>
      <c r="E156" s="60"/>
    </row>
    <row r="157" spans="1:5" ht="19.5" customHeight="1" x14ac:dyDescent="0.25">
      <c r="A157" s="73" t="s">
        <v>411</v>
      </c>
      <c r="B157" s="150" t="s">
        <v>100</v>
      </c>
      <c r="C157" s="117">
        <v>670</v>
      </c>
      <c r="D157" s="119">
        <v>44698</v>
      </c>
      <c r="E157" s="60"/>
    </row>
    <row r="158" spans="1:5" ht="19.5" customHeight="1" x14ac:dyDescent="0.25">
      <c r="A158" s="73" t="s">
        <v>423</v>
      </c>
      <c r="B158" s="150" t="s">
        <v>424</v>
      </c>
      <c r="C158" s="117">
        <v>655.79</v>
      </c>
      <c r="D158" s="119">
        <v>44706</v>
      </c>
      <c r="E158" s="60"/>
    </row>
    <row r="159" spans="1:5" ht="19.5" customHeight="1" x14ac:dyDescent="0.25">
      <c r="A159" s="73" t="s">
        <v>136</v>
      </c>
      <c r="B159" s="150" t="s">
        <v>112</v>
      </c>
      <c r="C159" s="117">
        <v>651.15</v>
      </c>
      <c r="D159" s="119">
        <v>44699</v>
      </c>
      <c r="E159" s="60"/>
    </row>
    <row r="160" spans="1:5" ht="19.5" customHeight="1" x14ac:dyDescent="0.25">
      <c r="A160" s="73" t="s">
        <v>155</v>
      </c>
      <c r="B160" s="150" t="s">
        <v>100</v>
      </c>
      <c r="C160" s="117">
        <v>640.99</v>
      </c>
      <c r="D160" s="119">
        <v>44698</v>
      </c>
      <c r="E160" s="60"/>
    </row>
    <row r="161" spans="1:5" ht="19.5" customHeight="1" x14ac:dyDescent="0.25">
      <c r="A161" s="73" t="s">
        <v>425</v>
      </c>
      <c r="B161" s="150" t="s">
        <v>262</v>
      </c>
      <c r="C161" s="117">
        <v>621</v>
      </c>
      <c r="D161" s="119">
        <v>44684</v>
      </c>
      <c r="E161" s="60"/>
    </row>
    <row r="162" spans="1:5" ht="19.5" customHeight="1" x14ac:dyDescent="0.25">
      <c r="A162" s="73" t="s">
        <v>426</v>
      </c>
      <c r="B162" s="150" t="s">
        <v>214</v>
      </c>
      <c r="C162" s="117">
        <v>615.19000000000005</v>
      </c>
      <c r="D162" s="119">
        <v>44698</v>
      </c>
      <c r="E162" s="60"/>
    </row>
    <row r="163" spans="1:5" ht="19.5" customHeight="1" x14ac:dyDescent="0.25">
      <c r="A163" s="73" t="s">
        <v>427</v>
      </c>
      <c r="B163" s="150" t="s">
        <v>428</v>
      </c>
      <c r="C163" s="117">
        <v>600</v>
      </c>
      <c r="D163" s="119">
        <v>44698</v>
      </c>
      <c r="E163" s="60"/>
    </row>
    <row r="164" spans="1:5" ht="19.5" customHeight="1" x14ac:dyDescent="0.25">
      <c r="A164" s="73" t="s">
        <v>429</v>
      </c>
      <c r="B164" s="150" t="s">
        <v>167</v>
      </c>
      <c r="C164" s="117">
        <v>598.5</v>
      </c>
      <c r="D164" s="119">
        <v>44692</v>
      </c>
      <c r="E164" s="60"/>
    </row>
    <row r="165" spans="1:5" ht="19.5" customHeight="1" x14ac:dyDescent="0.25">
      <c r="A165" s="73" t="s">
        <v>118</v>
      </c>
      <c r="B165" s="150" t="s">
        <v>142</v>
      </c>
      <c r="C165" s="117">
        <v>597.46</v>
      </c>
      <c r="D165" s="119">
        <v>44686</v>
      </c>
      <c r="E165" s="60"/>
    </row>
    <row r="166" spans="1:5" ht="19.5" customHeight="1" x14ac:dyDescent="0.25">
      <c r="A166" s="73" t="s">
        <v>165</v>
      </c>
      <c r="B166" s="150" t="s">
        <v>115</v>
      </c>
      <c r="C166" s="117">
        <v>594.85</v>
      </c>
      <c r="D166" s="119">
        <v>44693</v>
      </c>
      <c r="E166" s="60"/>
    </row>
    <row r="167" spans="1:5" ht="19.5" customHeight="1" x14ac:dyDescent="0.25">
      <c r="A167" s="73" t="s">
        <v>430</v>
      </c>
      <c r="B167" s="150" t="s">
        <v>186</v>
      </c>
      <c r="C167" s="117">
        <v>588</v>
      </c>
      <c r="D167" s="119">
        <v>44706</v>
      </c>
      <c r="E167" s="60"/>
    </row>
    <row r="168" spans="1:5" ht="19.5" customHeight="1" x14ac:dyDescent="0.25">
      <c r="A168" s="73" t="s">
        <v>239</v>
      </c>
      <c r="B168" s="150" t="s">
        <v>109</v>
      </c>
      <c r="C168" s="117">
        <v>587.22</v>
      </c>
      <c r="D168" s="119">
        <v>44691</v>
      </c>
      <c r="E168" s="60"/>
    </row>
    <row r="169" spans="1:5" ht="19.5" customHeight="1" x14ac:dyDescent="0.25">
      <c r="A169" s="73" t="s">
        <v>178</v>
      </c>
      <c r="B169" s="150" t="s">
        <v>179</v>
      </c>
      <c r="C169" s="117">
        <v>565</v>
      </c>
      <c r="D169" s="119">
        <v>44685</v>
      </c>
      <c r="E169" s="60"/>
    </row>
    <row r="170" spans="1:5" ht="19.5" customHeight="1" x14ac:dyDescent="0.25">
      <c r="A170" s="73" t="s">
        <v>239</v>
      </c>
      <c r="B170" s="150" t="s">
        <v>100</v>
      </c>
      <c r="C170" s="117">
        <v>559.76</v>
      </c>
      <c r="D170" s="119">
        <v>44698</v>
      </c>
      <c r="E170" s="60"/>
    </row>
    <row r="171" spans="1:5" ht="19.5" customHeight="1" x14ac:dyDescent="0.25">
      <c r="A171" s="73" t="s">
        <v>136</v>
      </c>
      <c r="B171" s="150" t="s">
        <v>112</v>
      </c>
      <c r="C171" s="117">
        <v>556.07000000000005</v>
      </c>
      <c r="D171" s="119">
        <v>44706</v>
      </c>
      <c r="E171" s="60"/>
    </row>
    <row r="172" spans="1:5" ht="19.5" customHeight="1" x14ac:dyDescent="0.25">
      <c r="A172" s="73" t="s">
        <v>431</v>
      </c>
      <c r="B172" s="150" t="s">
        <v>432</v>
      </c>
      <c r="C172" s="117">
        <v>550</v>
      </c>
      <c r="D172" s="119">
        <v>44690</v>
      </c>
      <c r="E172" s="60"/>
    </row>
    <row r="173" spans="1:5" ht="19.5" customHeight="1" x14ac:dyDescent="0.25">
      <c r="A173" s="73" t="s">
        <v>187</v>
      </c>
      <c r="B173" s="150" t="s">
        <v>433</v>
      </c>
      <c r="C173" s="117">
        <v>548.5</v>
      </c>
      <c r="D173" s="119">
        <v>44692</v>
      </c>
      <c r="E173" s="60"/>
    </row>
    <row r="174" spans="1:5" ht="19.5" customHeight="1" x14ac:dyDescent="0.25">
      <c r="A174" s="73" t="s">
        <v>434</v>
      </c>
      <c r="B174" s="150" t="s">
        <v>435</v>
      </c>
      <c r="C174" s="117">
        <v>540</v>
      </c>
      <c r="D174" s="119">
        <v>44692</v>
      </c>
      <c r="E174" s="60"/>
    </row>
    <row r="175" spans="1:5" ht="19.5" customHeight="1" x14ac:dyDescent="0.25">
      <c r="A175" s="73" t="s">
        <v>436</v>
      </c>
      <c r="B175" s="150" t="s">
        <v>437</v>
      </c>
      <c r="C175" s="117">
        <v>540</v>
      </c>
      <c r="D175" s="119">
        <v>44692</v>
      </c>
      <c r="E175" s="60"/>
    </row>
    <row r="176" spans="1:5" ht="19.5" customHeight="1" x14ac:dyDescent="0.25">
      <c r="A176" s="73" t="s">
        <v>118</v>
      </c>
      <c r="B176" s="150" t="s">
        <v>111</v>
      </c>
      <c r="C176" s="117">
        <v>520.38</v>
      </c>
      <c r="D176" s="119">
        <v>44692</v>
      </c>
      <c r="E176" s="60"/>
    </row>
    <row r="177" spans="1:5" ht="19.5" customHeight="1" x14ac:dyDescent="0.25">
      <c r="A177" s="73" t="s">
        <v>438</v>
      </c>
      <c r="B177" s="150" t="s">
        <v>109</v>
      </c>
      <c r="C177" s="117">
        <v>514.26</v>
      </c>
      <c r="D177" s="119">
        <v>44706</v>
      </c>
      <c r="E177" s="60"/>
    </row>
    <row r="178" spans="1:5" ht="19.5" customHeight="1" x14ac:dyDescent="0.25">
      <c r="A178" s="73" t="s">
        <v>93</v>
      </c>
      <c r="B178" s="150" t="s">
        <v>94</v>
      </c>
      <c r="C178" s="117">
        <v>513.79999999999995</v>
      </c>
      <c r="D178" s="119">
        <v>44706</v>
      </c>
      <c r="E178" s="60"/>
    </row>
    <row r="179" spans="1:5" ht="19.5" customHeight="1" x14ac:dyDescent="0.25">
      <c r="A179" s="73" t="s">
        <v>123</v>
      </c>
      <c r="B179" s="150" t="s">
        <v>272</v>
      </c>
      <c r="C179" s="117">
        <v>509.96</v>
      </c>
      <c r="D179" s="119">
        <v>44691</v>
      </c>
      <c r="E179" s="60"/>
    </row>
    <row r="180" spans="1:5" ht="19.5" customHeight="1" x14ac:dyDescent="0.25">
      <c r="A180" s="73" t="s">
        <v>114</v>
      </c>
      <c r="B180" s="150" t="s">
        <v>115</v>
      </c>
      <c r="C180" s="117">
        <v>505.32</v>
      </c>
      <c r="D180" s="119">
        <v>44693</v>
      </c>
      <c r="E180" s="60"/>
    </row>
    <row r="181" spans="1:5" ht="19.5" customHeight="1" x14ac:dyDescent="0.25">
      <c r="A181" s="73" t="s">
        <v>439</v>
      </c>
      <c r="B181" s="150" t="s">
        <v>440</v>
      </c>
      <c r="C181" s="117">
        <v>500</v>
      </c>
      <c r="D181" s="119">
        <v>44692</v>
      </c>
      <c r="E181" s="60"/>
    </row>
    <row r="182" spans="1:5" ht="19.5" customHeight="1" x14ac:dyDescent="0.25">
      <c r="A182" s="73" t="s">
        <v>357</v>
      </c>
      <c r="B182" s="150" t="s">
        <v>358</v>
      </c>
      <c r="C182" s="117">
        <v>500</v>
      </c>
      <c r="D182" s="119">
        <v>44692</v>
      </c>
      <c r="E182" s="60"/>
    </row>
    <row r="183" spans="1:5" ht="19.5" customHeight="1" x14ac:dyDescent="0.25">
      <c r="A183" s="73" t="s">
        <v>441</v>
      </c>
      <c r="B183" s="150" t="s">
        <v>442</v>
      </c>
      <c r="C183" s="117">
        <v>500</v>
      </c>
      <c r="D183" s="119">
        <v>44706</v>
      </c>
      <c r="E183" s="60"/>
    </row>
    <row r="184" spans="1:5" ht="19.5" customHeight="1" x14ac:dyDescent="0.25">
      <c r="A184" s="73" t="s">
        <v>443</v>
      </c>
      <c r="B184" s="150" t="s">
        <v>444</v>
      </c>
      <c r="C184" s="117">
        <v>500</v>
      </c>
      <c r="D184" s="119">
        <v>44706</v>
      </c>
      <c r="E184" s="60"/>
    </row>
    <row r="185" spans="1:5" ht="19.5" customHeight="1" x14ac:dyDescent="0.25">
      <c r="A185" s="73" t="s">
        <v>445</v>
      </c>
      <c r="B185" s="150" t="s">
        <v>446</v>
      </c>
      <c r="C185" s="117">
        <v>499.18</v>
      </c>
      <c r="D185" s="119">
        <v>44692</v>
      </c>
      <c r="E185" s="60"/>
    </row>
    <row r="186" spans="1:5" ht="19.5" customHeight="1" x14ac:dyDescent="0.25">
      <c r="A186" s="73" t="s">
        <v>150</v>
      </c>
      <c r="B186" s="150" t="s">
        <v>120</v>
      </c>
      <c r="C186" s="117">
        <v>495</v>
      </c>
      <c r="D186" s="119">
        <v>44691</v>
      </c>
      <c r="E186" s="60"/>
    </row>
    <row r="187" spans="1:5" ht="19.5" customHeight="1" x14ac:dyDescent="0.25">
      <c r="A187" s="73" t="s">
        <v>392</v>
      </c>
      <c r="B187" s="150" t="s">
        <v>393</v>
      </c>
      <c r="C187" s="117">
        <v>494</v>
      </c>
      <c r="D187" s="119">
        <v>44706</v>
      </c>
      <c r="E187" s="60"/>
    </row>
    <row r="188" spans="1:5" ht="19.5" customHeight="1" x14ac:dyDescent="0.25">
      <c r="A188" s="73" t="s">
        <v>447</v>
      </c>
      <c r="B188" s="150" t="s">
        <v>448</v>
      </c>
      <c r="C188" s="117">
        <v>493.6</v>
      </c>
      <c r="D188" s="119">
        <v>44698</v>
      </c>
      <c r="E188" s="60"/>
    </row>
    <row r="189" spans="1:5" ht="19.5" customHeight="1" x14ac:dyDescent="0.25">
      <c r="A189" s="73" t="s">
        <v>148</v>
      </c>
      <c r="B189" s="150" t="s">
        <v>279</v>
      </c>
      <c r="C189" s="117">
        <v>485</v>
      </c>
      <c r="D189" s="119">
        <v>44706</v>
      </c>
      <c r="E189" s="60"/>
    </row>
    <row r="190" spans="1:5" ht="19.5" customHeight="1" x14ac:dyDescent="0.25">
      <c r="A190" s="73" t="s">
        <v>256</v>
      </c>
      <c r="B190" s="150" t="s">
        <v>449</v>
      </c>
      <c r="C190" s="117">
        <v>479.42</v>
      </c>
      <c r="D190" s="119">
        <v>44706</v>
      </c>
      <c r="E190" s="60"/>
    </row>
    <row r="191" spans="1:5" ht="19.5" customHeight="1" x14ac:dyDescent="0.25">
      <c r="A191" s="73" t="s">
        <v>116</v>
      </c>
      <c r="B191" s="150" t="s">
        <v>112</v>
      </c>
      <c r="C191" s="117">
        <v>475.92</v>
      </c>
      <c r="D191" s="119">
        <v>44706</v>
      </c>
      <c r="E191" s="60"/>
    </row>
    <row r="192" spans="1:5" ht="19.5" customHeight="1" x14ac:dyDescent="0.25">
      <c r="A192" s="73" t="s">
        <v>450</v>
      </c>
      <c r="B192" s="150" t="s">
        <v>100</v>
      </c>
      <c r="C192" s="117">
        <v>472.2</v>
      </c>
      <c r="D192" s="119">
        <v>44698</v>
      </c>
      <c r="E192" s="60"/>
    </row>
    <row r="193" spans="1:5" ht="19.5" customHeight="1" x14ac:dyDescent="0.25">
      <c r="A193" s="73" t="s">
        <v>325</v>
      </c>
      <c r="B193" s="150" t="s">
        <v>100</v>
      </c>
      <c r="C193" s="117">
        <v>470.92</v>
      </c>
      <c r="D193" s="119">
        <v>44692</v>
      </c>
      <c r="E193" s="60"/>
    </row>
    <row r="194" spans="1:5" ht="19.5" customHeight="1" x14ac:dyDescent="0.25">
      <c r="A194" s="73" t="s">
        <v>259</v>
      </c>
      <c r="B194" s="150" t="s">
        <v>451</v>
      </c>
      <c r="C194" s="117">
        <v>466.54</v>
      </c>
      <c r="D194" s="119">
        <v>44692</v>
      </c>
      <c r="E194" s="60"/>
    </row>
    <row r="195" spans="1:5" ht="19.5" customHeight="1" x14ac:dyDescent="0.25">
      <c r="A195" s="73" t="s">
        <v>209</v>
      </c>
      <c r="B195" s="150" t="s">
        <v>452</v>
      </c>
      <c r="C195" s="117">
        <v>438.05</v>
      </c>
      <c r="D195" s="119">
        <v>44698</v>
      </c>
      <c r="E195" s="60"/>
    </row>
    <row r="196" spans="1:5" ht="19.5" customHeight="1" x14ac:dyDescent="0.25">
      <c r="A196" s="73" t="s">
        <v>453</v>
      </c>
      <c r="B196" s="150" t="s">
        <v>112</v>
      </c>
      <c r="C196" s="117">
        <v>435.44</v>
      </c>
      <c r="D196" s="119">
        <v>44692</v>
      </c>
      <c r="E196" s="60"/>
    </row>
    <row r="197" spans="1:5" ht="19.5" customHeight="1" x14ac:dyDescent="0.25">
      <c r="A197" s="73" t="s">
        <v>175</v>
      </c>
      <c r="B197" s="150" t="s">
        <v>100</v>
      </c>
      <c r="C197" s="117">
        <v>435</v>
      </c>
      <c r="D197" s="119">
        <v>44692</v>
      </c>
      <c r="E197" s="60"/>
    </row>
    <row r="198" spans="1:5" ht="19.5" customHeight="1" x14ac:dyDescent="0.25">
      <c r="A198" s="73" t="s">
        <v>138</v>
      </c>
      <c r="B198" s="150" t="s">
        <v>163</v>
      </c>
      <c r="C198" s="117">
        <v>433.56</v>
      </c>
      <c r="D198" s="119">
        <v>44698</v>
      </c>
      <c r="E198" s="60"/>
    </row>
    <row r="199" spans="1:5" ht="19.5" customHeight="1" x14ac:dyDescent="0.25">
      <c r="A199" s="73" t="s">
        <v>454</v>
      </c>
      <c r="B199" s="150" t="s">
        <v>455</v>
      </c>
      <c r="C199" s="117">
        <v>407.85</v>
      </c>
      <c r="D199" s="119">
        <v>44685</v>
      </c>
      <c r="E199" s="60"/>
    </row>
    <row r="200" spans="1:5" ht="19.5" customHeight="1" x14ac:dyDescent="0.25">
      <c r="A200" s="73" t="s">
        <v>456</v>
      </c>
      <c r="B200" s="150" t="s">
        <v>111</v>
      </c>
      <c r="C200" s="117">
        <v>407.09</v>
      </c>
      <c r="D200" s="119">
        <v>44692</v>
      </c>
      <c r="E200" s="60"/>
    </row>
    <row r="201" spans="1:5" ht="19.5" customHeight="1" x14ac:dyDescent="0.25">
      <c r="A201" s="73" t="s">
        <v>457</v>
      </c>
      <c r="B201" s="150" t="s">
        <v>107</v>
      </c>
      <c r="C201" s="117">
        <v>405</v>
      </c>
      <c r="D201" s="119">
        <v>44706</v>
      </c>
      <c r="E201" s="60"/>
    </row>
    <row r="202" spans="1:5" ht="19.5" customHeight="1" x14ac:dyDescent="0.25">
      <c r="A202" s="73" t="s">
        <v>458</v>
      </c>
      <c r="B202" s="150" t="s">
        <v>185</v>
      </c>
      <c r="C202" s="117">
        <v>400</v>
      </c>
      <c r="D202" s="119">
        <v>44691</v>
      </c>
      <c r="E202" s="60"/>
    </row>
    <row r="203" spans="1:5" ht="19.5" customHeight="1" x14ac:dyDescent="0.25">
      <c r="A203" s="73" t="s">
        <v>459</v>
      </c>
      <c r="B203" s="150" t="s">
        <v>262</v>
      </c>
      <c r="C203" s="117">
        <v>390</v>
      </c>
      <c r="D203" s="119">
        <v>44684</v>
      </c>
      <c r="E203" s="60"/>
    </row>
    <row r="204" spans="1:5" ht="19.5" customHeight="1" x14ac:dyDescent="0.25">
      <c r="A204" s="73" t="s">
        <v>460</v>
      </c>
      <c r="B204" s="150" t="s">
        <v>141</v>
      </c>
      <c r="C204" s="117">
        <v>390</v>
      </c>
      <c r="D204" s="119">
        <v>44691</v>
      </c>
      <c r="E204" s="60"/>
    </row>
    <row r="205" spans="1:5" ht="19.5" customHeight="1" x14ac:dyDescent="0.25">
      <c r="A205" s="73" t="s">
        <v>461</v>
      </c>
      <c r="B205" s="150" t="s">
        <v>332</v>
      </c>
      <c r="C205" s="117">
        <v>383.06</v>
      </c>
      <c r="D205" s="119">
        <v>44692</v>
      </c>
      <c r="E205" s="60"/>
    </row>
    <row r="206" spans="1:5" ht="19.5" customHeight="1" x14ac:dyDescent="0.25">
      <c r="A206" s="73" t="s">
        <v>110</v>
      </c>
      <c r="B206" s="150" t="s">
        <v>111</v>
      </c>
      <c r="C206" s="117">
        <v>378.3</v>
      </c>
      <c r="D206" s="119">
        <v>44698</v>
      </c>
      <c r="E206" s="60"/>
    </row>
    <row r="207" spans="1:5" ht="19.5" customHeight="1" x14ac:dyDescent="0.25">
      <c r="A207" s="73" t="s">
        <v>165</v>
      </c>
      <c r="B207" s="150" t="s">
        <v>121</v>
      </c>
      <c r="C207" s="117">
        <v>376.95</v>
      </c>
      <c r="D207" s="119">
        <v>44706</v>
      </c>
      <c r="E207" s="60"/>
    </row>
    <row r="208" spans="1:5" ht="19.5" customHeight="1" x14ac:dyDescent="0.25">
      <c r="A208" s="73" t="s">
        <v>462</v>
      </c>
      <c r="B208" s="150" t="s">
        <v>215</v>
      </c>
      <c r="C208" s="117">
        <v>372.06</v>
      </c>
      <c r="D208" s="119">
        <v>44684</v>
      </c>
      <c r="E208" s="60"/>
    </row>
    <row r="209" spans="1:5" ht="19.5" customHeight="1" x14ac:dyDescent="0.25">
      <c r="A209" s="73" t="s">
        <v>463</v>
      </c>
      <c r="B209" s="150" t="s">
        <v>464</v>
      </c>
      <c r="C209" s="117">
        <v>365</v>
      </c>
      <c r="D209" s="119">
        <v>44686</v>
      </c>
      <c r="E209" s="60"/>
    </row>
    <row r="210" spans="1:5" ht="19.5" customHeight="1" x14ac:dyDescent="0.25">
      <c r="A210" s="73" t="s">
        <v>138</v>
      </c>
      <c r="B210" s="150" t="s">
        <v>465</v>
      </c>
      <c r="C210" s="117">
        <v>364.98</v>
      </c>
      <c r="D210" s="119">
        <v>44706</v>
      </c>
      <c r="E210" s="60"/>
    </row>
    <row r="211" spans="1:5" ht="19.5" customHeight="1" x14ac:dyDescent="0.25">
      <c r="A211" s="73" t="s">
        <v>131</v>
      </c>
      <c r="B211" s="150" t="s">
        <v>100</v>
      </c>
      <c r="C211" s="117">
        <v>355</v>
      </c>
      <c r="D211" s="119">
        <v>44692</v>
      </c>
      <c r="E211" s="60"/>
    </row>
    <row r="212" spans="1:5" ht="19.5" customHeight="1" x14ac:dyDescent="0.25">
      <c r="A212" s="73" t="s">
        <v>466</v>
      </c>
      <c r="B212" s="150" t="s">
        <v>467</v>
      </c>
      <c r="C212" s="117">
        <v>353.6</v>
      </c>
      <c r="D212" s="119">
        <v>44691</v>
      </c>
      <c r="E212" s="60"/>
    </row>
    <row r="213" spans="1:5" ht="19.5" customHeight="1" x14ac:dyDescent="0.25">
      <c r="A213" s="73" t="s">
        <v>468</v>
      </c>
      <c r="B213" s="150" t="s">
        <v>279</v>
      </c>
      <c r="C213" s="117">
        <v>349.7</v>
      </c>
      <c r="D213" s="119">
        <v>44699</v>
      </c>
      <c r="E213" s="60"/>
    </row>
    <row r="214" spans="1:5" ht="19.5" customHeight="1" x14ac:dyDescent="0.25">
      <c r="A214" s="73" t="s">
        <v>469</v>
      </c>
      <c r="B214" s="150" t="s">
        <v>112</v>
      </c>
      <c r="C214" s="117">
        <v>348</v>
      </c>
      <c r="D214" s="119">
        <v>44685</v>
      </c>
      <c r="E214" s="60"/>
    </row>
    <row r="215" spans="1:5" ht="19.5" customHeight="1" x14ac:dyDescent="0.25">
      <c r="A215" s="73" t="s">
        <v>116</v>
      </c>
      <c r="B215" s="150" t="s">
        <v>112</v>
      </c>
      <c r="C215" s="117">
        <v>342.88</v>
      </c>
      <c r="D215" s="119">
        <v>44686</v>
      </c>
      <c r="E215" s="60"/>
    </row>
    <row r="216" spans="1:5" ht="19.5" customHeight="1" x14ac:dyDescent="0.25">
      <c r="A216" s="73" t="s">
        <v>450</v>
      </c>
      <c r="B216" s="150" t="s">
        <v>100</v>
      </c>
      <c r="C216" s="117">
        <v>341.17</v>
      </c>
      <c r="D216" s="119">
        <v>44685</v>
      </c>
      <c r="E216" s="60"/>
    </row>
    <row r="217" spans="1:5" ht="19.5" customHeight="1" x14ac:dyDescent="0.25">
      <c r="A217" s="73" t="s">
        <v>470</v>
      </c>
      <c r="B217" s="150" t="s">
        <v>471</v>
      </c>
      <c r="C217" s="117">
        <v>325</v>
      </c>
      <c r="D217" s="119">
        <v>44698</v>
      </c>
      <c r="E217" s="60"/>
    </row>
    <row r="218" spans="1:5" ht="19.5" customHeight="1" x14ac:dyDescent="0.25">
      <c r="A218" s="73" t="s">
        <v>260</v>
      </c>
      <c r="B218" s="150" t="s">
        <v>472</v>
      </c>
      <c r="C218" s="117">
        <v>320</v>
      </c>
      <c r="D218" s="119">
        <v>44684</v>
      </c>
      <c r="E218" s="60"/>
    </row>
    <row r="219" spans="1:5" ht="19.5" customHeight="1" x14ac:dyDescent="0.25">
      <c r="A219" s="73" t="s">
        <v>153</v>
      </c>
      <c r="B219" s="150" t="s">
        <v>472</v>
      </c>
      <c r="C219" s="117">
        <v>320</v>
      </c>
      <c r="D219" s="119">
        <v>44684</v>
      </c>
      <c r="E219" s="60"/>
    </row>
    <row r="220" spans="1:5" ht="19.5" customHeight="1" x14ac:dyDescent="0.25">
      <c r="A220" s="73" t="s">
        <v>473</v>
      </c>
      <c r="B220" s="150" t="s">
        <v>190</v>
      </c>
      <c r="C220" s="117">
        <v>320</v>
      </c>
      <c r="D220" s="119">
        <v>44692</v>
      </c>
      <c r="E220" s="60"/>
    </row>
    <row r="221" spans="1:5" ht="19.5" customHeight="1" x14ac:dyDescent="0.25">
      <c r="A221" s="73" t="s">
        <v>474</v>
      </c>
      <c r="B221" s="150" t="s">
        <v>190</v>
      </c>
      <c r="C221" s="117">
        <v>320</v>
      </c>
      <c r="D221" s="119">
        <v>44692</v>
      </c>
      <c r="E221" s="60"/>
    </row>
    <row r="222" spans="1:5" ht="19.5" customHeight="1" x14ac:dyDescent="0.25">
      <c r="A222" s="73" t="s">
        <v>475</v>
      </c>
      <c r="B222" s="150" t="s">
        <v>190</v>
      </c>
      <c r="C222" s="117">
        <v>320</v>
      </c>
      <c r="D222" s="119">
        <v>44692</v>
      </c>
    </row>
    <row r="223" spans="1:5" ht="19.5" customHeight="1" x14ac:dyDescent="0.25">
      <c r="A223" s="73" t="s">
        <v>476</v>
      </c>
      <c r="B223" s="150" t="s">
        <v>190</v>
      </c>
      <c r="C223" s="117">
        <v>320</v>
      </c>
      <c r="D223" s="119">
        <v>44692</v>
      </c>
    </row>
    <row r="224" spans="1:5" ht="19.5" customHeight="1" x14ac:dyDescent="0.25">
      <c r="A224" s="73" t="s">
        <v>477</v>
      </c>
      <c r="B224" s="150" t="s">
        <v>190</v>
      </c>
      <c r="C224" s="117">
        <v>320</v>
      </c>
      <c r="D224" s="119">
        <v>44692</v>
      </c>
    </row>
    <row r="225" spans="1:4" ht="19.5" customHeight="1" x14ac:dyDescent="0.25">
      <c r="A225" s="73" t="s">
        <v>478</v>
      </c>
      <c r="B225" s="150" t="s">
        <v>479</v>
      </c>
      <c r="C225" s="117">
        <v>300</v>
      </c>
      <c r="D225" s="119">
        <v>44684</v>
      </c>
    </row>
    <row r="226" spans="1:4" ht="19.5" customHeight="1" x14ac:dyDescent="0.25">
      <c r="A226" s="73" t="s">
        <v>174</v>
      </c>
      <c r="B226" s="150" t="s">
        <v>480</v>
      </c>
      <c r="C226" s="117">
        <v>300</v>
      </c>
      <c r="D226" s="119">
        <v>44685</v>
      </c>
    </row>
    <row r="227" spans="1:4" ht="19.5" customHeight="1" x14ac:dyDescent="0.25">
      <c r="A227" s="73" t="s">
        <v>481</v>
      </c>
      <c r="B227" s="150" t="s">
        <v>482</v>
      </c>
      <c r="C227" s="117">
        <v>300</v>
      </c>
      <c r="D227" s="119">
        <v>44698</v>
      </c>
    </row>
    <row r="228" spans="1:4" ht="19.5" customHeight="1" x14ac:dyDescent="0.25">
      <c r="A228" s="73" t="s">
        <v>96</v>
      </c>
      <c r="B228" s="150" t="s">
        <v>94</v>
      </c>
      <c r="C228" s="117">
        <v>295.38</v>
      </c>
      <c r="D228" s="119">
        <v>44698</v>
      </c>
    </row>
    <row r="229" spans="1:4" ht="19.5" customHeight="1" x14ac:dyDescent="0.25">
      <c r="A229" s="73" t="s">
        <v>152</v>
      </c>
      <c r="B229" s="150" t="s">
        <v>199</v>
      </c>
      <c r="C229" s="117">
        <v>293.89</v>
      </c>
      <c r="D229" s="119">
        <v>44706</v>
      </c>
    </row>
    <row r="230" spans="1:4" ht="19.5" customHeight="1" x14ac:dyDescent="0.25">
      <c r="A230" s="73" t="s">
        <v>194</v>
      </c>
      <c r="B230" s="150" t="s">
        <v>211</v>
      </c>
      <c r="C230" s="117">
        <v>282.20999999999998</v>
      </c>
      <c r="D230" s="119">
        <v>44698</v>
      </c>
    </row>
    <row r="231" spans="1:4" ht="19.5" customHeight="1" x14ac:dyDescent="0.25">
      <c r="A231" s="73" t="s">
        <v>483</v>
      </c>
      <c r="B231" s="150" t="s">
        <v>99</v>
      </c>
      <c r="C231" s="117">
        <v>274.64999999999998</v>
      </c>
      <c r="D231" s="119">
        <v>44699</v>
      </c>
    </row>
    <row r="232" spans="1:4" ht="19.5" customHeight="1" x14ac:dyDescent="0.25">
      <c r="A232" s="73" t="s">
        <v>195</v>
      </c>
      <c r="B232" s="150" t="s">
        <v>472</v>
      </c>
      <c r="C232" s="117">
        <v>270</v>
      </c>
      <c r="D232" s="119">
        <v>44684</v>
      </c>
    </row>
    <row r="233" spans="1:4" ht="19.5" customHeight="1" x14ac:dyDescent="0.25">
      <c r="A233" s="73" t="s">
        <v>484</v>
      </c>
      <c r="B233" s="150" t="s">
        <v>472</v>
      </c>
      <c r="C233" s="117">
        <v>270</v>
      </c>
      <c r="D233" s="119">
        <v>44684</v>
      </c>
    </row>
    <row r="234" spans="1:4" ht="19.5" customHeight="1" x14ac:dyDescent="0.25">
      <c r="A234" s="73" t="s">
        <v>485</v>
      </c>
      <c r="B234" s="150" t="s">
        <v>472</v>
      </c>
      <c r="C234" s="117">
        <v>270</v>
      </c>
      <c r="D234" s="119">
        <v>44684</v>
      </c>
    </row>
    <row r="235" spans="1:4" ht="19.5" customHeight="1" x14ac:dyDescent="0.25">
      <c r="A235" s="73" t="s">
        <v>486</v>
      </c>
      <c r="B235" s="150" t="s">
        <v>472</v>
      </c>
      <c r="C235" s="117">
        <v>270</v>
      </c>
      <c r="D235" s="119">
        <v>44684</v>
      </c>
    </row>
    <row r="236" spans="1:4" ht="19.5" customHeight="1" x14ac:dyDescent="0.25">
      <c r="A236" s="73" t="s">
        <v>486</v>
      </c>
      <c r="B236" s="150" t="s">
        <v>190</v>
      </c>
      <c r="C236" s="117">
        <v>270</v>
      </c>
      <c r="D236" s="119">
        <v>44692</v>
      </c>
    </row>
    <row r="237" spans="1:4" ht="19.5" customHeight="1" x14ac:dyDescent="0.25">
      <c r="A237" s="73" t="s">
        <v>487</v>
      </c>
      <c r="B237" s="150" t="s">
        <v>190</v>
      </c>
      <c r="C237" s="117">
        <v>270</v>
      </c>
      <c r="D237" s="119">
        <v>44692</v>
      </c>
    </row>
    <row r="238" spans="1:4" ht="19.5" customHeight="1" x14ac:dyDescent="0.25">
      <c r="A238" s="73" t="s">
        <v>488</v>
      </c>
      <c r="B238" s="150" t="s">
        <v>489</v>
      </c>
      <c r="C238" s="117">
        <v>269.54000000000002</v>
      </c>
      <c r="D238" s="119">
        <v>44707</v>
      </c>
    </row>
    <row r="239" spans="1:4" ht="19.5" customHeight="1" x14ac:dyDescent="0.25">
      <c r="A239" s="73" t="s">
        <v>247</v>
      </c>
      <c r="B239" s="150" t="s">
        <v>490</v>
      </c>
      <c r="C239" s="117">
        <v>269.32</v>
      </c>
      <c r="D239" s="119">
        <v>44690</v>
      </c>
    </row>
    <row r="240" spans="1:4" ht="19.5" customHeight="1" x14ac:dyDescent="0.25">
      <c r="A240" s="73" t="s">
        <v>110</v>
      </c>
      <c r="B240" s="150" t="s">
        <v>111</v>
      </c>
      <c r="C240" s="117">
        <v>267.5</v>
      </c>
      <c r="D240" s="119">
        <v>44698</v>
      </c>
    </row>
    <row r="241" spans="1:4" ht="19.5" customHeight="1" x14ac:dyDescent="0.25">
      <c r="A241" s="73" t="s">
        <v>491</v>
      </c>
      <c r="B241" s="150" t="s">
        <v>124</v>
      </c>
      <c r="C241" s="117">
        <v>264</v>
      </c>
      <c r="D241" s="119">
        <v>44686</v>
      </c>
    </row>
    <row r="242" spans="1:4" ht="19.5" customHeight="1" x14ac:dyDescent="0.25">
      <c r="A242" s="73" t="s">
        <v>492</v>
      </c>
      <c r="B242" s="150" t="s">
        <v>163</v>
      </c>
      <c r="C242" s="117">
        <v>262.5</v>
      </c>
      <c r="D242" s="119">
        <v>44691</v>
      </c>
    </row>
    <row r="243" spans="1:4" ht="19.5" customHeight="1" x14ac:dyDescent="0.25">
      <c r="A243" s="73" t="s">
        <v>493</v>
      </c>
      <c r="B243" s="150" t="s">
        <v>494</v>
      </c>
      <c r="C243" s="117">
        <v>250</v>
      </c>
      <c r="D243" s="119">
        <v>44685</v>
      </c>
    </row>
    <row r="244" spans="1:4" ht="19.5" customHeight="1" x14ac:dyDescent="0.25">
      <c r="A244" s="73" t="s">
        <v>495</v>
      </c>
      <c r="B244" s="150" t="s">
        <v>141</v>
      </c>
      <c r="C244" s="117">
        <v>250</v>
      </c>
      <c r="D244" s="119">
        <v>44698</v>
      </c>
    </row>
    <row r="245" spans="1:4" ht="19.5" customHeight="1" x14ac:dyDescent="0.25">
      <c r="A245" s="73" t="s">
        <v>196</v>
      </c>
      <c r="B245" s="150" t="s">
        <v>133</v>
      </c>
      <c r="C245" s="117">
        <v>250</v>
      </c>
      <c r="D245" s="119">
        <v>44706</v>
      </c>
    </row>
    <row r="246" spans="1:4" ht="19.5" customHeight="1" x14ac:dyDescent="0.25">
      <c r="A246" s="73" t="s">
        <v>496</v>
      </c>
      <c r="B246" s="150" t="s">
        <v>497</v>
      </c>
      <c r="C246" s="117">
        <v>248.39</v>
      </c>
      <c r="D246" s="119">
        <v>44685</v>
      </c>
    </row>
    <row r="247" spans="1:4" ht="19.5" customHeight="1" x14ac:dyDescent="0.25">
      <c r="A247" s="73" t="s">
        <v>498</v>
      </c>
      <c r="B247" s="150" t="s">
        <v>499</v>
      </c>
      <c r="C247" s="117">
        <v>248</v>
      </c>
      <c r="D247" s="119">
        <v>44692</v>
      </c>
    </row>
    <row r="248" spans="1:4" ht="19.5" customHeight="1" x14ac:dyDescent="0.25">
      <c r="A248" s="73" t="s">
        <v>131</v>
      </c>
      <c r="B248" s="150" t="s">
        <v>100</v>
      </c>
      <c r="C248" s="117">
        <v>245</v>
      </c>
      <c r="D248" s="119">
        <v>44706</v>
      </c>
    </row>
    <row r="249" spans="1:4" ht="19.5" customHeight="1" x14ac:dyDescent="0.25">
      <c r="A249" s="73" t="s">
        <v>500</v>
      </c>
      <c r="B249" s="150" t="s">
        <v>501</v>
      </c>
      <c r="C249" s="117">
        <v>240</v>
      </c>
      <c r="D249" s="119">
        <v>44685</v>
      </c>
    </row>
    <row r="250" spans="1:4" ht="19.5" customHeight="1" x14ac:dyDescent="0.25">
      <c r="A250" s="73" t="s">
        <v>502</v>
      </c>
      <c r="B250" s="150" t="s">
        <v>503</v>
      </c>
      <c r="C250" s="117">
        <v>240</v>
      </c>
      <c r="D250" s="119">
        <v>44692</v>
      </c>
    </row>
    <row r="251" spans="1:4" ht="19.5" customHeight="1" x14ac:dyDescent="0.25">
      <c r="A251" s="73" t="s">
        <v>97</v>
      </c>
      <c r="B251" s="150" t="s">
        <v>98</v>
      </c>
      <c r="C251" s="117">
        <v>229.21</v>
      </c>
      <c r="D251" s="119">
        <v>44685</v>
      </c>
    </row>
    <row r="252" spans="1:4" ht="19.5" customHeight="1" x14ac:dyDescent="0.25">
      <c r="A252" s="73" t="s">
        <v>278</v>
      </c>
      <c r="B252" s="150" t="s">
        <v>222</v>
      </c>
      <c r="C252" s="117">
        <v>228.74</v>
      </c>
      <c r="D252" s="119">
        <v>44692</v>
      </c>
    </row>
    <row r="253" spans="1:4" ht="19.5" customHeight="1" x14ac:dyDescent="0.25">
      <c r="A253" s="73" t="s">
        <v>261</v>
      </c>
      <c r="B253" s="150" t="s">
        <v>504</v>
      </c>
      <c r="C253" s="117">
        <v>227.1</v>
      </c>
      <c r="D253" s="119">
        <v>44691</v>
      </c>
    </row>
    <row r="254" spans="1:4" ht="19.5" customHeight="1" x14ac:dyDescent="0.25">
      <c r="A254" s="73" t="s">
        <v>197</v>
      </c>
      <c r="B254" s="150" t="s">
        <v>505</v>
      </c>
      <c r="C254" s="117">
        <v>225</v>
      </c>
      <c r="D254" s="119">
        <v>44706</v>
      </c>
    </row>
    <row r="255" spans="1:4" ht="19.5" customHeight="1" x14ac:dyDescent="0.25">
      <c r="A255" s="73" t="s">
        <v>172</v>
      </c>
      <c r="B255" s="150" t="s">
        <v>167</v>
      </c>
      <c r="C255" s="117">
        <v>219.39</v>
      </c>
      <c r="D255" s="119">
        <v>44692</v>
      </c>
    </row>
    <row r="256" spans="1:4" ht="19.5" customHeight="1" x14ac:dyDescent="0.25">
      <c r="A256" s="73" t="s">
        <v>273</v>
      </c>
      <c r="B256" s="150" t="s">
        <v>124</v>
      </c>
      <c r="C256" s="117">
        <v>216.84</v>
      </c>
      <c r="D256" s="119">
        <v>44685</v>
      </c>
    </row>
    <row r="257" spans="1:4" ht="19.5" customHeight="1" x14ac:dyDescent="0.25">
      <c r="A257" s="73" t="s">
        <v>213</v>
      </c>
      <c r="B257" s="150" t="s">
        <v>214</v>
      </c>
      <c r="C257" s="117">
        <v>215.28</v>
      </c>
      <c r="D257" s="119">
        <v>44706</v>
      </c>
    </row>
    <row r="258" spans="1:4" ht="19.5" customHeight="1" x14ac:dyDescent="0.25">
      <c r="A258" s="73" t="s">
        <v>258</v>
      </c>
      <c r="B258" s="150" t="s">
        <v>506</v>
      </c>
      <c r="C258" s="117">
        <v>210.68</v>
      </c>
      <c r="D258" s="119">
        <v>44698</v>
      </c>
    </row>
    <row r="259" spans="1:4" ht="19.5" customHeight="1" x14ac:dyDescent="0.25">
      <c r="A259" s="73" t="s">
        <v>132</v>
      </c>
      <c r="B259" s="150" t="s">
        <v>133</v>
      </c>
      <c r="C259" s="117">
        <v>210.65</v>
      </c>
      <c r="D259" s="119">
        <v>44698</v>
      </c>
    </row>
    <row r="260" spans="1:4" ht="19.5" customHeight="1" x14ac:dyDescent="0.25">
      <c r="A260" s="73" t="s">
        <v>125</v>
      </c>
      <c r="B260" s="150" t="s">
        <v>112</v>
      </c>
      <c r="C260" s="117">
        <v>210</v>
      </c>
      <c r="D260" s="119">
        <v>44686</v>
      </c>
    </row>
    <row r="261" spans="1:4" ht="19.5" customHeight="1" x14ac:dyDescent="0.25">
      <c r="A261" s="73" t="s">
        <v>212</v>
      </c>
      <c r="B261" s="150" t="s">
        <v>265</v>
      </c>
      <c r="C261" s="117">
        <v>208.38</v>
      </c>
      <c r="D261" s="119">
        <v>44698</v>
      </c>
    </row>
    <row r="262" spans="1:4" ht="19.5" customHeight="1" x14ac:dyDescent="0.25">
      <c r="A262" s="73" t="s">
        <v>507</v>
      </c>
      <c r="B262" s="150" t="s">
        <v>508</v>
      </c>
      <c r="C262" s="117">
        <v>200</v>
      </c>
      <c r="D262" s="119">
        <v>44698</v>
      </c>
    </row>
    <row r="263" spans="1:4" ht="19.5" customHeight="1" x14ac:dyDescent="0.25">
      <c r="A263" s="73" t="s">
        <v>207</v>
      </c>
      <c r="B263" s="150" t="s">
        <v>509</v>
      </c>
      <c r="C263" s="117">
        <v>200</v>
      </c>
      <c r="D263" s="119">
        <v>44698</v>
      </c>
    </row>
    <row r="264" spans="1:4" ht="19.5" customHeight="1" x14ac:dyDescent="0.25">
      <c r="A264" s="73" t="s">
        <v>510</v>
      </c>
      <c r="B264" s="150" t="s">
        <v>275</v>
      </c>
      <c r="C264" s="117">
        <v>200</v>
      </c>
      <c r="D264" s="119">
        <v>44698</v>
      </c>
    </row>
    <row r="265" spans="1:4" ht="19.5" customHeight="1" x14ac:dyDescent="0.25">
      <c r="A265" s="73" t="s">
        <v>511</v>
      </c>
      <c r="B265" s="150" t="s">
        <v>508</v>
      </c>
      <c r="C265" s="117">
        <v>200</v>
      </c>
      <c r="D265" s="119">
        <v>44698</v>
      </c>
    </row>
    <row r="266" spans="1:4" ht="19.5" customHeight="1" x14ac:dyDescent="0.25">
      <c r="A266" s="73" t="s">
        <v>170</v>
      </c>
      <c r="B266" s="150" t="s">
        <v>274</v>
      </c>
      <c r="C266" s="117">
        <v>200</v>
      </c>
      <c r="D266" s="119">
        <v>44706</v>
      </c>
    </row>
    <row r="267" spans="1:4" ht="19.5" customHeight="1" x14ac:dyDescent="0.25">
      <c r="A267" s="73" t="s">
        <v>512</v>
      </c>
      <c r="B267" s="150" t="s">
        <v>513</v>
      </c>
      <c r="C267" s="117">
        <v>195</v>
      </c>
      <c r="D267" s="119">
        <v>44698</v>
      </c>
    </row>
    <row r="268" spans="1:4" ht="19.5" customHeight="1" x14ac:dyDescent="0.25">
      <c r="A268" s="73" t="s">
        <v>417</v>
      </c>
      <c r="B268" s="150" t="s">
        <v>100</v>
      </c>
      <c r="C268" s="117">
        <v>180</v>
      </c>
      <c r="D268" s="119">
        <v>44684</v>
      </c>
    </row>
    <row r="269" spans="1:4" ht="19.5" customHeight="1" x14ac:dyDescent="0.25">
      <c r="A269" s="73" t="s">
        <v>160</v>
      </c>
      <c r="B269" s="150" t="s">
        <v>98</v>
      </c>
      <c r="C269" s="117">
        <v>178.56</v>
      </c>
      <c r="D269" s="119">
        <v>44698</v>
      </c>
    </row>
    <row r="270" spans="1:4" ht="19.5" customHeight="1" x14ac:dyDescent="0.25">
      <c r="A270" s="73" t="s">
        <v>252</v>
      </c>
      <c r="B270" s="150" t="s">
        <v>514</v>
      </c>
      <c r="C270" s="117">
        <v>177.66</v>
      </c>
      <c r="D270" s="119">
        <v>44692</v>
      </c>
    </row>
    <row r="271" spans="1:4" ht="19.5" customHeight="1" x14ac:dyDescent="0.25">
      <c r="A271" s="73" t="s">
        <v>236</v>
      </c>
      <c r="B271" s="150" t="s">
        <v>140</v>
      </c>
      <c r="C271" s="117">
        <v>177</v>
      </c>
      <c r="D271" s="119">
        <v>44692</v>
      </c>
    </row>
    <row r="272" spans="1:4" ht="19.5" customHeight="1" x14ac:dyDescent="0.25">
      <c r="A272" s="73" t="s">
        <v>515</v>
      </c>
      <c r="B272" s="150" t="s">
        <v>516</v>
      </c>
      <c r="C272" s="117">
        <v>175</v>
      </c>
      <c r="D272" s="119">
        <v>44698</v>
      </c>
    </row>
    <row r="273" spans="1:4" ht="19.5" customHeight="1" x14ac:dyDescent="0.25">
      <c r="A273" s="73" t="s">
        <v>517</v>
      </c>
      <c r="B273" s="150" t="s">
        <v>518</v>
      </c>
      <c r="C273" s="117">
        <v>168.44</v>
      </c>
      <c r="D273" s="119">
        <v>44690</v>
      </c>
    </row>
    <row r="274" spans="1:4" ht="19.5" customHeight="1" x14ac:dyDescent="0.25">
      <c r="A274" s="73" t="s">
        <v>519</v>
      </c>
      <c r="B274" s="150" t="s">
        <v>520</v>
      </c>
      <c r="C274" s="117">
        <v>165</v>
      </c>
      <c r="D274" s="119">
        <v>44691</v>
      </c>
    </row>
    <row r="275" spans="1:4" ht="19.5" customHeight="1" x14ac:dyDescent="0.25">
      <c r="A275" s="73" t="s">
        <v>521</v>
      </c>
      <c r="B275" s="150" t="s">
        <v>185</v>
      </c>
      <c r="C275" s="117">
        <v>160</v>
      </c>
      <c r="D275" s="119">
        <v>44692</v>
      </c>
    </row>
    <row r="276" spans="1:4" ht="19.5" customHeight="1" x14ac:dyDescent="0.25">
      <c r="A276" s="73" t="s">
        <v>156</v>
      </c>
      <c r="B276" s="150" t="s">
        <v>112</v>
      </c>
      <c r="C276" s="117">
        <v>158.99</v>
      </c>
      <c r="D276" s="119">
        <v>44691</v>
      </c>
    </row>
    <row r="277" spans="1:4" ht="19.5" customHeight="1" x14ac:dyDescent="0.25">
      <c r="A277" s="73" t="s">
        <v>522</v>
      </c>
      <c r="B277" s="150" t="s">
        <v>167</v>
      </c>
      <c r="C277" s="117">
        <v>157.5</v>
      </c>
      <c r="D277" s="119">
        <v>44692</v>
      </c>
    </row>
    <row r="278" spans="1:4" ht="19.5" customHeight="1" x14ac:dyDescent="0.25">
      <c r="A278" s="73" t="s">
        <v>523</v>
      </c>
      <c r="B278" s="150" t="s">
        <v>102</v>
      </c>
      <c r="C278" s="117">
        <v>153.75</v>
      </c>
      <c r="D278" s="119">
        <v>44698</v>
      </c>
    </row>
    <row r="279" spans="1:4" ht="19.5" customHeight="1" x14ac:dyDescent="0.25">
      <c r="A279" s="73" t="s">
        <v>524</v>
      </c>
      <c r="B279" s="150" t="s">
        <v>525</v>
      </c>
      <c r="C279" s="117">
        <v>153.27000000000001</v>
      </c>
      <c r="D279" s="119">
        <v>44698</v>
      </c>
    </row>
    <row r="280" spans="1:4" ht="19.5" customHeight="1" x14ac:dyDescent="0.25">
      <c r="A280" s="73" t="s">
        <v>113</v>
      </c>
      <c r="B280" s="150" t="s">
        <v>108</v>
      </c>
      <c r="C280" s="117">
        <v>150</v>
      </c>
      <c r="D280" s="119">
        <v>44692</v>
      </c>
    </row>
    <row r="281" spans="1:4" ht="19.5" customHeight="1" x14ac:dyDescent="0.25">
      <c r="A281" s="73" t="s">
        <v>526</v>
      </c>
      <c r="B281" s="150" t="s">
        <v>128</v>
      </c>
      <c r="C281" s="117">
        <v>150</v>
      </c>
      <c r="D281" s="119">
        <v>44692</v>
      </c>
    </row>
    <row r="282" spans="1:4" ht="19.5" customHeight="1" x14ac:dyDescent="0.25">
      <c r="A282" s="73" t="s">
        <v>527</v>
      </c>
      <c r="B282" s="150" t="s">
        <v>528</v>
      </c>
      <c r="C282" s="117">
        <v>150</v>
      </c>
      <c r="D282" s="119">
        <v>44698</v>
      </c>
    </row>
    <row r="283" spans="1:4" ht="19.5" customHeight="1" x14ac:dyDescent="0.25">
      <c r="A283" s="73" t="s">
        <v>276</v>
      </c>
      <c r="B283" s="150" t="s">
        <v>108</v>
      </c>
      <c r="C283" s="117">
        <v>149.13</v>
      </c>
      <c r="D283" s="119">
        <v>44685</v>
      </c>
    </row>
    <row r="284" spans="1:4" ht="19.5" customHeight="1" x14ac:dyDescent="0.25">
      <c r="A284" s="73" t="s">
        <v>189</v>
      </c>
      <c r="B284" s="150" t="s">
        <v>529</v>
      </c>
      <c r="C284" s="117">
        <v>148</v>
      </c>
      <c r="D284" s="119">
        <v>44692</v>
      </c>
    </row>
    <row r="285" spans="1:4" ht="19.5" customHeight="1" x14ac:dyDescent="0.25">
      <c r="A285" s="73" t="s">
        <v>198</v>
      </c>
      <c r="B285" s="150" t="s">
        <v>107</v>
      </c>
      <c r="C285" s="117">
        <v>145.13</v>
      </c>
      <c r="D285" s="119">
        <v>44706</v>
      </c>
    </row>
    <row r="286" spans="1:4" ht="19.5" customHeight="1" x14ac:dyDescent="0.25">
      <c r="A286" s="73" t="s">
        <v>213</v>
      </c>
      <c r="B286" s="150" t="s">
        <v>214</v>
      </c>
      <c r="C286" s="117">
        <v>144.4</v>
      </c>
      <c r="D286" s="119">
        <v>44685</v>
      </c>
    </row>
    <row r="287" spans="1:4" ht="19.5" customHeight="1" x14ac:dyDescent="0.25">
      <c r="A287" s="73" t="s">
        <v>530</v>
      </c>
      <c r="B287" s="150" t="s">
        <v>531</v>
      </c>
      <c r="C287" s="117">
        <v>143</v>
      </c>
      <c r="D287" s="119">
        <v>44698</v>
      </c>
    </row>
    <row r="288" spans="1:4" ht="19.5" customHeight="1" x14ac:dyDescent="0.25">
      <c r="A288" s="73" t="s">
        <v>218</v>
      </c>
      <c r="B288" s="150" t="s">
        <v>265</v>
      </c>
      <c r="C288" s="117">
        <v>141.22</v>
      </c>
      <c r="D288" s="119">
        <v>44698</v>
      </c>
    </row>
    <row r="289" spans="1:4" ht="19.5" customHeight="1" x14ac:dyDescent="0.25">
      <c r="A289" s="73" t="s">
        <v>116</v>
      </c>
      <c r="B289" s="150" t="s">
        <v>112</v>
      </c>
      <c r="C289" s="117">
        <v>140.97999999999999</v>
      </c>
      <c r="D289" s="119">
        <v>44685</v>
      </c>
    </row>
    <row r="290" spans="1:4" ht="19.5" customHeight="1" x14ac:dyDescent="0.25">
      <c r="A290" s="73" t="s">
        <v>177</v>
      </c>
      <c r="B290" s="150" t="s">
        <v>117</v>
      </c>
      <c r="C290" s="117">
        <v>138.06</v>
      </c>
      <c r="D290" s="119">
        <v>44686</v>
      </c>
    </row>
    <row r="291" spans="1:4" ht="19.5" customHeight="1" x14ac:dyDescent="0.25">
      <c r="A291" s="73" t="s">
        <v>210</v>
      </c>
      <c r="B291" s="150" t="s">
        <v>208</v>
      </c>
      <c r="C291" s="117">
        <v>137.59</v>
      </c>
      <c r="D291" s="119">
        <v>44691</v>
      </c>
    </row>
    <row r="292" spans="1:4" ht="19.5" customHeight="1" x14ac:dyDescent="0.25">
      <c r="A292" s="73" t="s">
        <v>532</v>
      </c>
      <c r="B292" s="150" t="s">
        <v>533</v>
      </c>
      <c r="C292" s="117">
        <v>131.16</v>
      </c>
      <c r="D292" s="119">
        <v>44692</v>
      </c>
    </row>
    <row r="293" spans="1:4" ht="19.5" customHeight="1" x14ac:dyDescent="0.25">
      <c r="A293" s="73" t="s">
        <v>200</v>
      </c>
      <c r="B293" s="150" t="s">
        <v>188</v>
      </c>
      <c r="C293" s="117">
        <v>130.22</v>
      </c>
      <c r="D293" s="119">
        <v>44698</v>
      </c>
    </row>
    <row r="294" spans="1:4" ht="19.5" customHeight="1" x14ac:dyDescent="0.25">
      <c r="A294" s="73" t="s">
        <v>168</v>
      </c>
      <c r="B294" s="150" t="s">
        <v>128</v>
      </c>
      <c r="C294" s="117">
        <v>129.32</v>
      </c>
      <c r="D294" s="119">
        <v>44686</v>
      </c>
    </row>
    <row r="295" spans="1:4" ht="19.5" customHeight="1" x14ac:dyDescent="0.25">
      <c r="A295" s="73" t="s">
        <v>224</v>
      </c>
      <c r="B295" s="150" t="s">
        <v>222</v>
      </c>
      <c r="C295" s="117">
        <v>127.53</v>
      </c>
      <c r="D295" s="119">
        <v>44684</v>
      </c>
    </row>
    <row r="296" spans="1:4" ht="19.5" customHeight="1" x14ac:dyDescent="0.25">
      <c r="A296" s="73" t="s">
        <v>223</v>
      </c>
      <c r="B296" s="150" t="s">
        <v>534</v>
      </c>
      <c r="C296" s="117">
        <v>126.36</v>
      </c>
      <c r="D296" s="119">
        <v>44685</v>
      </c>
    </row>
    <row r="297" spans="1:4" ht="19.5" customHeight="1" x14ac:dyDescent="0.25">
      <c r="A297" s="73" t="s">
        <v>126</v>
      </c>
      <c r="B297" s="150" t="s">
        <v>101</v>
      </c>
      <c r="C297" s="117">
        <v>121.9</v>
      </c>
      <c r="D297" s="119">
        <v>44698</v>
      </c>
    </row>
    <row r="298" spans="1:4" ht="19.5" customHeight="1" x14ac:dyDescent="0.25">
      <c r="A298" s="73" t="s">
        <v>269</v>
      </c>
      <c r="B298" s="150" t="s">
        <v>266</v>
      </c>
      <c r="C298" s="117">
        <v>120.54</v>
      </c>
      <c r="D298" s="119">
        <v>44684</v>
      </c>
    </row>
    <row r="299" spans="1:4" ht="19.5" customHeight="1" x14ac:dyDescent="0.25">
      <c r="A299" s="73" t="s">
        <v>535</v>
      </c>
      <c r="B299" s="150" t="s">
        <v>101</v>
      </c>
      <c r="C299" s="117">
        <v>118.85</v>
      </c>
      <c r="D299" s="119">
        <v>44691</v>
      </c>
    </row>
    <row r="300" spans="1:4" ht="19.5" customHeight="1" x14ac:dyDescent="0.25">
      <c r="A300" s="73" t="s">
        <v>217</v>
      </c>
      <c r="B300" s="150" t="s">
        <v>214</v>
      </c>
      <c r="C300" s="117">
        <v>111.82</v>
      </c>
      <c r="D300" s="119">
        <v>44698</v>
      </c>
    </row>
    <row r="301" spans="1:4" ht="19.5" customHeight="1" x14ac:dyDescent="0.25">
      <c r="A301" s="73" t="s">
        <v>169</v>
      </c>
      <c r="B301" s="150" t="s">
        <v>536</v>
      </c>
      <c r="C301" s="117">
        <v>111.24</v>
      </c>
      <c r="D301" s="119">
        <v>44692</v>
      </c>
    </row>
    <row r="302" spans="1:4" ht="19.5" customHeight="1" x14ac:dyDescent="0.25">
      <c r="A302" s="73" t="s">
        <v>537</v>
      </c>
      <c r="B302" s="150" t="s">
        <v>538</v>
      </c>
      <c r="C302" s="117">
        <v>106.97</v>
      </c>
      <c r="D302" s="119">
        <v>44693</v>
      </c>
    </row>
    <row r="303" spans="1:4" ht="19.5" customHeight="1" x14ac:dyDescent="0.25">
      <c r="A303" s="73" t="s">
        <v>166</v>
      </c>
      <c r="B303" s="150" t="s">
        <v>112</v>
      </c>
      <c r="C303" s="117">
        <v>104.96</v>
      </c>
      <c r="D303" s="119">
        <v>44692</v>
      </c>
    </row>
    <row r="304" spans="1:4" ht="19.5" customHeight="1" x14ac:dyDescent="0.25">
      <c r="A304" s="73" t="s">
        <v>273</v>
      </c>
      <c r="B304" s="150" t="s">
        <v>124</v>
      </c>
      <c r="C304" s="117">
        <v>101.91</v>
      </c>
      <c r="D304" s="119">
        <v>44706</v>
      </c>
    </row>
    <row r="305" spans="1:4" ht="19.5" customHeight="1" x14ac:dyDescent="0.25">
      <c r="A305" s="73" t="s">
        <v>267</v>
      </c>
      <c r="B305" s="150" t="s">
        <v>99</v>
      </c>
      <c r="C305" s="117">
        <v>101.7</v>
      </c>
      <c r="D305" s="119">
        <v>44685</v>
      </c>
    </row>
    <row r="306" spans="1:4" ht="19.5" customHeight="1" x14ac:dyDescent="0.25">
      <c r="A306" s="73" t="s">
        <v>539</v>
      </c>
      <c r="B306" s="150" t="s">
        <v>240</v>
      </c>
      <c r="C306" s="117">
        <v>100</v>
      </c>
      <c r="D306" s="119">
        <v>44685</v>
      </c>
    </row>
    <row r="307" spans="1:4" ht="19.5" customHeight="1" x14ac:dyDescent="0.25">
      <c r="A307" s="73" t="s">
        <v>540</v>
      </c>
      <c r="B307" s="150" t="s">
        <v>541</v>
      </c>
      <c r="C307" s="117">
        <v>100</v>
      </c>
      <c r="D307" s="119">
        <v>44698</v>
      </c>
    </row>
    <row r="308" spans="1:4" ht="19.5" customHeight="1" x14ac:dyDescent="0.25">
      <c r="A308" s="73" t="s">
        <v>181</v>
      </c>
      <c r="B308" s="150" t="s">
        <v>108</v>
      </c>
      <c r="C308" s="117">
        <v>99</v>
      </c>
      <c r="D308" s="119">
        <v>44692</v>
      </c>
    </row>
    <row r="309" spans="1:4" ht="19.5" customHeight="1" x14ac:dyDescent="0.25">
      <c r="A309" s="73" t="s">
        <v>542</v>
      </c>
      <c r="B309" s="150" t="s">
        <v>205</v>
      </c>
      <c r="C309" s="117">
        <v>97.9</v>
      </c>
      <c r="D309" s="119">
        <v>44686</v>
      </c>
    </row>
    <row r="310" spans="1:4" ht="19.5" customHeight="1" x14ac:dyDescent="0.25">
      <c r="A310" s="73" t="s">
        <v>543</v>
      </c>
      <c r="B310" s="150" t="s">
        <v>544</v>
      </c>
      <c r="C310" s="117">
        <v>95.52</v>
      </c>
      <c r="D310" s="119">
        <v>44684</v>
      </c>
    </row>
    <row r="311" spans="1:4" ht="19.5" customHeight="1" x14ac:dyDescent="0.25">
      <c r="A311" s="73" t="s">
        <v>545</v>
      </c>
      <c r="B311" s="150" t="s">
        <v>546</v>
      </c>
      <c r="C311" s="117">
        <v>91.26</v>
      </c>
      <c r="D311" s="119">
        <v>44684</v>
      </c>
    </row>
    <row r="312" spans="1:4" ht="19.5" customHeight="1" x14ac:dyDescent="0.25">
      <c r="A312" s="73" t="s">
        <v>547</v>
      </c>
      <c r="B312" s="150" t="s">
        <v>548</v>
      </c>
      <c r="C312" s="117">
        <v>83.94</v>
      </c>
      <c r="D312" s="119">
        <v>44706</v>
      </c>
    </row>
    <row r="313" spans="1:4" ht="19.5" customHeight="1" x14ac:dyDescent="0.25">
      <c r="A313" s="73" t="s">
        <v>549</v>
      </c>
      <c r="B313" s="150" t="s">
        <v>550</v>
      </c>
      <c r="C313" s="117">
        <v>78.27</v>
      </c>
      <c r="D313" s="119">
        <v>44699</v>
      </c>
    </row>
    <row r="314" spans="1:4" ht="19.5" customHeight="1" x14ac:dyDescent="0.25">
      <c r="A314" s="73" t="s">
        <v>171</v>
      </c>
      <c r="B314" s="150" t="s">
        <v>551</v>
      </c>
      <c r="C314" s="117">
        <v>77</v>
      </c>
      <c r="D314" s="119">
        <v>44684</v>
      </c>
    </row>
    <row r="315" spans="1:4" ht="19.5" customHeight="1" x14ac:dyDescent="0.25">
      <c r="A315" s="73" t="s">
        <v>552</v>
      </c>
      <c r="B315" s="150" t="s">
        <v>222</v>
      </c>
      <c r="C315" s="117">
        <v>75.58</v>
      </c>
      <c r="D315" s="119">
        <v>44692</v>
      </c>
    </row>
    <row r="316" spans="1:4" ht="19.5" customHeight="1" x14ac:dyDescent="0.25">
      <c r="A316" s="73" t="s">
        <v>553</v>
      </c>
      <c r="B316" s="150" t="s">
        <v>208</v>
      </c>
      <c r="C316" s="117">
        <v>75.12</v>
      </c>
      <c r="D316" s="119">
        <v>44684</v>
      </c>
    </row>
    <row r="317" spans="1:4" ht="19.5" customHeight="1" x14ac:dyDescent="0.25">
      <c r="A317" s="73" t="s">
        <v>554</v>
      </c>
      <c r="B317" s="150" t="s">
        <v>102</v>
      </c>
      <c r="C317" s="117">
        <v>75</v>
      </c>
      <c r="D317" s="119">
        <v>44699</v>
      </c>
    </row>
    <row r="318" spans="1:4" ht="19.5" customHeight="1" x14ac:dyDescent="0.25">
      <c r="A318" s="73" t="s">
        <v>220</v>
      </c>
      <c r="B318" s="150" t="s">
        <v>555</v>
      </c>
      <c r="C318" s="117">
        <v>74.760000000000005</v>
      </c>
      <c r="D318" s="119">
        <v>44690</v>
      </c>
    </row>
    <row r="319" spans="1:4" ht="19.5" customHeight="1" x14ac:dyDescent="0.25">
      <c r="A319" s="73" t="s">
        <v>219</v>
      </c>
      <c r="B319" s="150" t="s">
        <v>555</v>
      </c>
      <c r="C319" s="117">
        <v>74.760000000000005</v>
      </c>
      <c r="D319" s="119">
        <v>44690</v>
      </c>
    </row>
    <row r="320" spans="1:4" ht="19.5" customHeight="1" x14ac:dyDescent="0.25">
      <c r="A320" s="73" t="s">
        <v>556</v>
      </c>
      <c r="B320" s="150" t="s">
        <v>406</v>
      </c>
      <c r="C320" s="117">
        <v>69.89</v>
      </c>
      <c r="D320" s="119">
        <v>44692</v>
      </c>
    </row>
    <row r="321" spans="1:4" ht="19.5" customHeight="1" x14ac:dyDescent="0.25">
      <c r="A321" s="73" t="s">
        <v>221</v>
      </c>
      <c r="B321" s="150" t="s">
        <v>215</v>
      </c>
      <c r="C321" s="117">
        <v>68.8</v>
      </c>
      <c r="D321" s="119">
        <v>44684</v>
      </c>
    </row>
    <row r="322" spans="1:4" ht="19.5" customHeight="1" x14ac:dyDescent="0.25">
      <c r="A322" s="73" t="s">
        <v>126</v>
      </c>
      <c r="B322" s="150" t="s">
        <v>101</v>
      </c>
      <c r="C322" s="117">
        <v>67.75</v>
      </c>
      <c r="D322" s="119">
        <v>44685</v>
      </c>
    </row>
    <row r="323" spans="1:4" ht="19.5" customHeight="1" x14ac:dyDescent="0.25">
      <c r="A323" s="73" t="s">
        <v>557</v>
      </c>
      <c r="B323" s="150" t="s">
        <v>558</v>
      </c>
      <c r="C323" s="117">
        <v>66.13</v>
      </c>
      <c r="D323" s="119">
        <v>44684</v>
      </c>
    </row>
    <row r="324" spans="1:4" ht="19.5" customHeight="1" x14ac:dyDescent="0.25">
      <c r="A324" s="73" t="s">
        <v>201</v>
      </c>
      <c r="B324" s="150" t="s">
        <v>202</v>
      </c>
      <c r="C324" s="117">
        <v>65</v>
      </c>
      <c r="D324" s="119">
        <v>44698</v>
      </c>
    </row>
    <row r="325" spans="1:4" ht="19.5" customHeight="1" x14ac:dyDescent="0.25">
      <c r="A325" s="73" t="s">
        <v>151</v>
      </c>
      <c r="B325" s="150" t="s">
        <v>128</v>
      </c>
      <c r="C325" s="117">
        <v>64.56</v>
      </c>
      <c r="D325" s="119">
        <v>44698</v>
      </c>
    </row>
    <row r="326" spans="1:4" ht="19.5" customHeight="1" x14ac:dyDescent="0.25">
      <c r="A326" s="73" t="s">
        <v>126</v>
      </c>
      <c r="B326" s="150" t="s">
        <v>101</v>
      </c>
      <c r="C326" s="117">
        <v>63.35</v>
      </c>
      <c r="D326" s="119">
        <v>44699</v>
      </c>
    </row>
    <row r="327" spans="1:4" ht="19.5" customHeight="1" x14ac:dyDescent="0.25">
      <c r="A327" s="73" t="s">
        <v>135</v>
      </c>
      <c r="B327" s="150" t="s">
        <v>163</v>
      </c>
      <c r="C327" s="117">
        <v>62.58</v>
      </c>
      <c r="D327" s="119">
        <v>44685</v>
      </c>
    </row>
    <row r="328" spans="1:4" ht="19.5" customHeight="1" x14ac:dyDescent="0.25">
      <c r="A328" s="73" t="s">
        <v>498</v>
      </c>
      <c r="B328" s="150" t="s">
        <v>559</v>
      </c>
      <c r="C328" s="117">
        <v>62</v>
      </c>
      <c r="D328" s="119">
        <v>44698</v>
      </c>
    </row>
    <row r="329" spans="1:4" ht="19.5" customHeight="1" x14ac:dyDescent="0.25">
      <c r="A329" s="73" t="s">
        <v>277</v>
      </c>
      <c r="B329" s="150" t="s">
        <v>265</v>
      </c>
      <c r="C329" s="117">
        <v>61.31</v>
      </c>
      <c r="D329" s="119">
        <v>44698</v>
      </c>
    </row>
    <row r="330" spans="1:4" ht="19.5" customHeight="1" x14ac:dyDescent="0.25">
      <c r="A330" s="73" t="s">
        <v>147</v>
      </c>
      <c r="B330" s="150" t="s">
        <v>94</v>
      </c>
      <c r="C330" s="117">
        <v>61.01</v>
      </c>
      <c r="D330" s="119">
        <v>44698</v>
      </c>
    </row>
    <row r="331" spans="1:4" ht="19.5" customHeight="1" x14ac:dyDescent="0.25">
      <c r="A331" s="73" t="s">
        <v>560</v>
      </c>
      <c r="B331" s="150" t="s">
        <v>561</v>
      </c>
      <c r="C331" s="117">
        <v>60.84</v>
      </c>
      <c r="D331" s="119">
        <v>44692</v>
      </c>
    </row>
    <row r="332" spans="1:4" ht="19.5" customHeight="1" x14ac:dyDescent="0.25">
      <c r="A332" s="73" t="s">
        <v>207</v>
      </c>
      <c r="B332" s="150" t="s">
        <v>562</v>
      </c>
      <c r="C332" s="117">
        <v>60</v>
      </c>
      <c r="D332" s="119">
        <v>44690</v>
      </c>
    </row>
    <row r="333" spans="1:4" ht="19.5" customHeight="1" x14ac:dyDescent="0.25">
      <c r="A333" s="73" t="s">
        <v>563</v>
      </c>
      <c r="B333" s="150" t="s">
        <v>102</v>
      </c>
      <c r="C333" s="117">
        <v>60</v>
      </c>
      <c r="D333" s="119">
        <v>44699</v>
      </c>
    </row>
    <row r="334" spans="1:4" ht="19.5" customHeight="1" x14ac:dyDescent="0.25">
      <c r="A334" s="73" t="s">
        <v>564</v>
      </c>
      <c r="B334" s="150" t="s">
        <v>102</v>
      </c>
      <c r="C334" s="117">
        <v>60</v>
      </c>
      <c r="D334" s="119">
        <v>44699</v>
      </c>
    </row>
    <row r="335" spans="1:4" ht="19.5" customHeight="1" x14ac:dyDescent="0.25">
      <c r="A335" s="73" t="s">
        <v>138</v>
      </c>
      <c r="B335" s="150" t="s">
        <v>465</v>
      </c>
      <c r="C335" s="117">
        <v>59.99</v>
      </c>
      <c r="D335" s="119">
        <v>44685</v>
      </c>
    </row>
    <row r="336" spans="1:4" ht="19.5" customHeight="1" x14ac:dyDescent="0.25">
      <c r="A336" s="73" t="s">
        <v>196</v>
      </c>
      <c r="B336" s="150" t="s">
        <v>204</v>
      </c>
      <c r="C336" s="117">
        <v>56</v>
      </c>
      <c r="D336" s="119">
        <v>44685</v>
      </c>
    </row>
    <row r="337" spans="1:4" ht="19.5" customHeight="1" x14ac:dyDescent="0.25">
      <c r="A337" s="73" t="s">
        <v>118</v>
      </c>
      <c r="B337" s="150" t="s">
        <v>127</v>
      </c>
      <c r="C337" s="117">
        <v>55.54</v>
      </c>
      <c r="D337" s="119">
        <v>44685</v>
      </c>
    </row>
    <row r="338" spans="1:4" ht="19.5" customHeight="1" x14ac:dyDescent="0.25">
      <c r="A338" s="73" t="s">
        <v>132</v>
      </c>
      <c r="B338" s="150" t="s">
        <v>133</v>
      </c>
      <c r="C338" s="117">
        <v>52.57</v>
      </c>
      <c r="D338" s="119">
        <v>44685</v>
      </c>
    </row>
    <row r="339" spans="1:4" ht="19.5" customHeight="1" x14ac:dyDescent="0.25">
      <c r="A339" s="73" t="s">
        <v>201</v>
      </c>
      <c r="B339" s="150" t="s">
        <v>565</v>
      </c>
      <c r="C339" s="117">
        <v>52</v>
      </c>
      <c r="D339" s="119">
        <v>44692</v>
      </c>
    </row>
    <row r="340" spans="1:4" ht="19.5" customHeight="1" x14ac:dyDescent="0.25">
      <c r="A340" s="73" t="s">
        <v>271</v>
      </c>
      <c r="B340" s="150" t="s">
        <v>558</v>
      </c>
      <c r="C340" s="117">
        <v>51.44</v>
      </c>
      <c r="D340" s="119">
        <v>44684</v>
      </c>
    </row>
    <row r="341" spans="1:4" ht="19.5" customHeight="1" x14ac:dyDescent="0.25">
      <c r="A341" s="73" t="s">
        <v>282</v>
      </c>
      <c r="B341" s="150" t="s">
        <v>566</v>
      </c>
      <c r="C341" s="117">
        <v>51.16</v>
      </c>
      <c r="D341" s="119">
        <v>44693</v>
      </c>
    </row>
    <row r="342" spans="1:4" ht="19.5" customHeight="1" x14ac:dyDescent="0.25">
      <c r="A342" s="73" t="s">
        <v>567</v>
      </c>
      <c r="B342" s="150" t="s">
        <v>244</v>
      </c>
      <c r="C342" s="117">
        <v>50</v>
      </c>
      <c r="D342" s="119">
        <v>44685</v>
      </c>
    </row>
    <row r="343" spans="1:4" ht="19.5" customHeight="1" x14ac:dyDescent="0.25">
      <c r="A343" s="73" t="s">
        <v>560</v>
      </c>
      <c r="B343" s="150" t="s">
        <v>568</v>
      </c>
      <c r="C343" s="117">
        <v>48.77</v>
      </c>
      <c r="D343" s="119">
        <v>44685</v>
      </c>
    </row>
    <row r="344" spans="1:4" ht="19.5" customHeight="1" x14ac:dyDescent="0.25">
      <c r="A344" s="73" t="s">
        <v>103</v>
      </c>
      <c r="B344" s="150" t="s">
        <v>569</v>
      </c>
      <c r="C344" s="117">
        <v>46</v>
      </c>
      <c r="D344" s="119">
        <v>44698</v>
      </c>
    </row>
    <row r="345" spans="1:4" ht="19.5" customHeight="1" x14ac:dyDescent="0.25">
      <c r="A345" s="73" t="s">
        <v>570</v>
      </c>
      <c r="B345" s="150" t="s">
        <v>571</v>
      </c>
      <c r="C345" s="117">
        <v>45</v>
      </c>
      <c r="D345" s="119">
        <v>44684</v>
      </c>
    </row>
    <row r="346" spans="1:4" ht="19.5" customHeight="1" x14ac:dyDescent="0.25">
      <c r="A346" s="73" t="s">
        <v>225</v>
      </c>
      <c r="B346" s="150" t="s">
        <v>265</v>
      </c>
      <c r="C346" s="117">
        <v>44.34</v>
      </c>
      <c r="D346" s="119">
        <v>44698</v>
      </c>
    </row>
    <row r="347" spans="1:4" ht="19.5" customHeight="1" x14ac:dyDescent="0.25">
      <c r="A347" s="73" t="s">
        <v>165</v>
      </c>
      <c r="B347" s="150" t="s">
        <v>101</v>
      </c>
      <c r="C347" s="117">
        <v>41.95</v>
      </c>
      <c r="D347" s="119">
        <v>44699</v>
      </c>
    </row>
    <row r="348" spans="1:4" ht="19.5" customHeight="1" x14ac:dyDescent="0.25">
      <c r="A348" s="73" t="s">
        <v>572</v>
      </c>
      <c r="B348" s="150" t="s">
        <v>101</v>
      </c>
      <c r="C348" s="117">
        <v>40.58</v>
      </c>
      <c r="D348" s="119">
        <v>44684</v>
      </c>
    </row>
    <row r="349" spans="1:4" ht="19.5" customHeight="1" x14ac:dyDescent="0.25">
      <c r="A349" s="73" t="s">
        <v>573</v>
      </c>
      <c r="B349" s="150" t="s">
        <v>574</v>
      </c>
      <c r="C349" s="117">
        <v>39.18</v>
      </c>
      <c r="D349" s="119">
        <v>44692</v>
      </c>
    </row>
    <row r="350" spans="1:4" ht="19.5" customHeight="1" x14ac:dyDescent="0.25">
      <c r="A350" s="73" t="s">
        <v>575</v>
      </c>
      <c r="B350" s="150" t="s">
        <v>107</v>
      </c>
      <c r="C350" s="117">
        <v>38.54</v>
      </c>
      <c r="D350" s="119">
        <v>44691</v>
      </c>
    </row>
    <row r="351" spans="1:4" ht="19.5" customHeight="1" x14ac:dyDescent="0.25">
      <c r="A351" s="73" t="s">
        <v>576</v>
      </c>
      <c r="B351" s="150" t="s">
        <v>577</v>
      </c>
      <c r="C351" s="117">
        <v>34.94</v>
      </c>
      <c r="D351" s="119">
        <v>44693</v>
      </c>
    </row>
    <row r="352" spans="1:4" ht="19.5" customHeight="1" x14ac:dyDescent="0.25">
      <c r="A352" s="73" t="s">
        <v>578</v>
      </c>
      <c r="B352" s="150" t="s">
        <v>579</v>
      </c>
      <c r="C352" s="117">
        <v>34</v>
      </c>
      <c r="D352" s="119">
        <v>44692</v>
      </c>
    </row>
    <row r="353" spans="1:4" ht="19.5" customHeight="1" x14ac:dyDescent="0.25">
      <c r="A353" s="73" t="s">
        <v>135</v>
      </c>
      <c r="B353" s="150" t="s">
        <v>163</v>
      </c>
      <c r="C353" s="117">
        <v>30.52</v>
      </c>
      <c r="D353" s="119">
        <v>44690</v>
      </c>
    </row>
    <row r="354" spans="1:4" ht="19.5" customHeight="1" x14ac:dyDescent="0.25">
      <c r="A354" s="73" t="s">
        <v>283</v>
      </c>
      <c r="B354" s="150" t="s">
        <v>102</v>
      </c>
      <c r="C354" s="117">
        <v>30.5</v>
      </c>
      <c r="D354" s="119">
        <v>44685</v>
      </c>
    </row>
    <row r="355" spans="1:4" ht="19.5" customHeight="1" x14ac:dyDescent="0.25">
      <c r="A355" s="73" t="s">
        <v>276</v>
      </c>
      <c r="B355" s="150" t="s">
        <v>108</v>
      </c>
      <c r="C355" s="117">
        <v>30.29</v>
      </c>
      <c r="D355" s="119">
        <v>44698</v>
      </c>
    </row>
    <row r="356" spans="1:4" ht="19.5" customHeight="1" x14ac:dyDescent="0.25">
      <c r="A356" s="73" t="s">
        <v>580</v>
      </c>
      <c r="B356" s="150" t="s">
        <v>108</v>
      </c>
      <c r="C356" s="117">
        <v>30.13</v>
      </c>
      <c r="D356" s="119">
        <v>44698</v>
      </c>
    </row>
    <row r="357" spans="1:4" ht="19.5" customHeight="1" x14ac:dyDescent="0.25">
      <c r="A357" s="73" t="s">
        <v>156</v>
      </c>
      <c r="B357" s="150" t="s">
        <v>99</v>
      </c>
      <c r="C357" s="117">
        <v>28.65</v>
      </c>
      <c r="D357" s="119">
        <v>44698</v>
      </c>
    </row>
    <row r="358" spans="1:4" ht="19.5" customHeight="1" x14ac:dyDescent="0.25">
      <c r="A358" s="73" t="s">
        <v>581</v>
      </c>
      <c r="B358" s="150" t="s">
        <v>101</v>
      </c>
      <c r="C358" s="117">
        <v>25</v>
      </c>
      <c r="D358" s="119">
        <v>44684</v>
      </c>
    </row>
    <row r="359" spans="1:4" ht="19.5" customHeight="1" x14ac:dyDescent="0.25">
      <c r="A359" s="73" t="s">
        <v>582</v>
      </c>
      <c r="B359" s="150" t="s">
        <v>101</v>
      </c>
      <c r="C359" s="117">
        <v>25</v>
      </c>
      <c r="D359" s="119">
        <v>44684</v>
      </c>
    </row>
    <row r="360" spans="1:4" ht="19.5" customHeight="1" x14ac:dyDescent="0.25">
      <c r="A360" s="73" t="s">
        <v>103</v>
      </c>
      <c r="B360" s="150" t="s">
        <v>100</v>
      </c>
      <c r="C360" s="117">
        <v>23.69</v>
      </c>
      <c r="D360" s="119">
        <v>44684</v>
      </c>
    </row>
    <row r="361" spans="1:4" ht="19.5" customHeight="1" x14ac:dyDescent="0.25">
      <c r="A361" s="73" t="s">
        <v>223</v>
      </c>
      <c r="B361" s="150" t="s">
        <v>222</v>
      </c>
      <c r="C361" s="117">
        <v>23.05</v>
      </c>
      <c r="D361" s="119">
        <v>44690</v>
      </c>
    </row>
    <row r="362" spans="1:4" ht="19.5" customHeight="1" x14ac:dyDescent="0.25">
      <c r="A362" s="73" t="s">
        <v>151</v>
      </c>
      <c r="B362" s="150" t="s">
        <v>128</v>
      </c>
      <c r="C362" s="117">
        <v>22.6</v>
      </c>
      <c r="D362" s="119">
        <v>44685</v>
      </c>
    </row>
    <row r="363" spans="1:4" ht="19.5" customHeight="1" x14ac:dyDescent="0.25">
      <c r="A363" s="73" t="s">
        <v>583</v>
      </c>
      <c r="B363" s="150" t="s">
        <v>584</v>
      </c>
      <c r="C363" s="117">
        <v>22</v>
      </c>
      <c r="D363" s="119">
        <v>44698</v>
      </c>
    </row>
    <row r="364" spans="1:4" ht="19.5" customHeight="1" x14ac:dyDescent="0.25">
      <c r="A364" s="73" t="s">
        <v>585</v>
      </c>
      <c r="B364" s="150" t="s">
        <v>555</v>
      </c>
      <c r="C364" s="117">
        <v>20.77</v>
      </c>
      <c r="D364" s="119">
        <v>44690</v>
      </c>
    </row>
    <row r="365" spans="1:4" ht="19.5" customHeight="1" x14ac:dyDescent="0.25">
      <c r="A365" s="73" t="s">
        <v>276</v>
      </c>
      <c r="B365" s="150" t="s">
        <v>108</v>
      </c>
      <c r="C365" s="117">
        <v>20.69</v>
      </c>
      <c r="D365" s="119">
        <v>44698</v>
      </c>
    </row>
    <row r="366" spans="1:4" ht="19.5" customHeight="1" x14ac:dyDescent="0.25">
      <c r="A366" s="73" t="s">
        <v>586</v>
      </c>
      <c r="B366" s="150" t="s">
        <v>584</v>
      </c>
      <c r="C366" s="117">
        <v>20.59</v>
      </c>
      <c r="D366" s="119">
        <v>44698</v>
      </c>
    </row>
    <row r="367" spans="1:4" ht="19.5" customHeight="1" x14ac:dyDescent="0.25">
      <c r="A367" s="73" t="s">
        <v>587</v>
      </c>
      <c r="B367" s="150" t="s">
        <v>128</v>
      </c>
      <c r="C367" s="117">
        <v>20.48</v>
      </c>
      <c r="D367" s="119">
        <v>44692</v>
      </c>
    </row>
    <row r="368" spans="1:4" ht="19.5" customHeight="1" x14ac:dyDescent="0.25">
      <c r="A368" s="73" t="s">
        <v>575</v>
      </c>
      <c r="B368" s="150" t="s">
        <v>107</v>
      </c>
      <c r="C368" s="117">
        <v>20.190000000000001</v>
      </c>
      <c r="D368" s="119">
        <v>44685</v>
      </c>
    </row>
    <row r="369" spans="1:4" ht="19.5" customHeight="1" x14ac:dyDescent="0.25">
      <c r="A369" s="73" t="s">
        <v>575</v>
      </c>
      <c r="B369" s="150" t="s">
        <v>107</v>
      </c>
      <c r="C369" s="117">
        <v>15.75</v>
      </c>
      <c r="D369" s="119">
        <v>44692</v>
      </c>
    </row>
    <row r="370" spans="1:4" ht="19.5" customHeight="1" x14ac:dyDescent="0.25">
      <c r="A370" s="73" t="s">
        <v>253</v>
      </c>
      <c r="B370" s="150" t="s">
        <v>109</v>
      </c>
      <c r="C370" s="117">
        <v>8.18</v>
      </c>
      <c r="D370" s="119">
        <v>44698</v>
      </c>
    </row>
    <row r="371" spans="1:4" ht="19.5" customHeight="1" x14ac:dyDescent="0.25">
      <c r="A371" s="73" t="s">
        <v>203</v>
      </c>
      <c r="B371" s="150" t="s">
        <v>588</v>
      </c>
      <c r="C371" s="117">
        <v>6.63</v>
      </c>
      <c r="D371" s="119">
        <v>44692</v>
      </c>
    </row>
    <row r="372" spans="1:4" ht="19.5" customHeight="1" x14ac:dyDescent="0.25">
      <c r="A372" s="73" t="s">
        <v>169</v>
      </c>
      <c r="B372" s="150" t="s">
        <v>536</v>
      </c>
      <c r="C372" s="117">
        <v>6.29</v>
      </c>
      <c r="D372" s="119">
        <v>44698</v>
      </c>
    </row>
    <row r="373" spans="1:4" ht="19.5" customHeight="1" x14ac:dyDescent="0.25">
      <c r="A373" s="73" t="s">
        <v>589</v>
      </c>
      <c r="B373" s="150" t="s">
        <v>590</v>
      </c>
      <c r="C373" s="117">
        <v>6</v>
      </c>
      <c r="D373" s="119">
        <v>44706</v>
      </c>
    </row>
    <row r="374" spans="1:4" ht="19.5" customHeight="1" x14ac:dyDescent="0.25">
      <c r="A374" s="154"/>
      <c r="B374" s="150"/>
      <c r="C374" s="156"/>
      <c r="D374" s="155"/>
    </row>
    <row r="375" spans="1:4" ht="19.5" customHeight="1" thickBot="1" x14ac:dyDescent="0.3">
      <c r="A375" s="154"/>
      <c r="B375" s="150"/>
      <c r="C375" s="157">
        <f>SUM(C5:C374)</f>
        <v>1656824.179999999</v>
      </c>
      <c r="D375" s="158"/>
    </row>
    <row r="376" spans="1:4" ht="19.5" customHeight="1" thickTop="1" thickBot="1" x14ac:dyDescent="0.3">
      <c r="A376" s="159"/>
      <c r="B376" s="160"/>
      <c r="C376" s="161"/>
      <c r="D376" s="162"/>
    </row>
  </sheetData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2022-06-11T02:13:44Z</dcterms:modified>
</cp:coreProperties>
</file>