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codeName="ThisWorkbook"/>
  <mc:AlternateContent xmlns:mc="http://schemas.openxmlformats.org/markup-compatibility/2006">
    <mc:Choice Requires="x15">
      <x15ac:absPath xmlns:x15ac="http://schemas.microsoft.com/office/spreadsheetml/2010/11/ac" url="H:\BOT\August 2022\"/>
    </mc:Choice>
  </mc:AlternateContent>
  <xr:revisionPtr revIDLastSave="0" documentId="13_ncr:1_{F35A2205-1D77-4E90-8183-C64D01357D46}" xr6:coauthVersionLast="36" xr6:coauthVersionMax="36" xr10:uidLastSave="{00000000-0000-0000-0000-000000000000}"/>
  <bookViews>
    <workbookView xWindow="0" yWindow="0" windowWidth="28800" windowHeight="12372" tabRatio="601" xr2:uid="{00000000-000D-0000-FFFF-FFFF00000000}"/>
  </bookViews>
  <sheets>
    <sheet name="Balance Sheet" sheetId="9" r:id="rId1"/>
    <sheet name="Inc. &amp; Exp." sheetId="15" r:id="rId2"/>
    <sheet name="Bank Balances" sheetId="16" r:id="rId3"/>
    <sheet name="Expenditures" sheetId="13" r:id="rId4"/>
  </sheets>
  <definedNames>
    <definedName name="_xlnm.Print_Area" localSheetId="0">'Balance Sheet'!$A$4:$E$41</definedName>
    <definedName name="_xlnm.Print_Area" localSheetId="3">Expenditures!$A$1:$F$211</definedName>
    <definedName name="_xlnm.Print_Area" localSheetId="1">'Inc. &amp; Exp.'!$A$1:$I$60</definedName>
    <definedName name="_xlnm.Print_Titles" localSheetId="3">Expenditures!$1:$3</definedName>
  </definedNames>
  <calcPr calcId="191029"/>
</workbook>
</file>

<file path=xl/calcChain.xml><?xml version="1.0" encoding="utf-8"?>
<calcChain xmlns="http://schemas.openxmlformats.org/spreadsheetml/2006/main">
  <c r="L9" i="16" l="1"/>
  <c r="K9" i="16"/>
  <c r="D12" i="9"/>
  <c r="D13" i="9"/>
  <c r="F13" i="15"/>
  <c r="D30" i="15"/>
  <c r="B15" i="16" l="1"/>
  <c r="C15" i="16"/>
  <c r="I15" i="16" l="1"/>
  <c r="H15" i="16"/>
  <c r="I9" i="16"/>
  <c r="G9" i="16"/>
  <c r="G15" i="16" s="1"/>
  <c r="F9" i="16"/>
  <c r="F15" i="16" s="1"/>
  <c r="O23" i="16" l="1"/>
  <c r="O24" i="16"/>
  <c r="J23" i="16"/>
  <c r="J24" i="16"/>
  <c r="E23" i="16"/>
  <c r="E24" i="16"/>
  <c r="F25" i="16"/>
  <c r="C25" i="16"/>
  <c r="D25" i="16"/>
  <c r="G25" i="16"/>
  <c r="H25" i="16"/>
  <c r="I25" i="16"/>
  <c r="K25" i="16"/>
  <c r="L25" i="16"/>
  <c r="M25" i="16"/>
  <c r="N25" i="16"/>
  <c r="B25" i="16"/>
  <c r="O9" i="16" l="1"/>
  <c r="O10" i="16"/>
  <c r="O11" i="16"/>
  <c r="O12" i="16"/>
  <c r="O13" i="16"/>
  <c r="O14" i="16"/>
  <c r="J19" i="16" l="1"/>
  <c r="J20" i="16"/>
  <c r="J21" i="16"/>
  <c r="J22" i="16"/>
  <c r="J18" i="16"/>
  <c r="J25" i="16" s="1"/>
  <c r="J10" i="16"/>
  <c r="J11" i="16"/>
  <c r="J12" i="16"/>
  <c r="J13" i="16"/>
  <c r="J14" i="16"/>
  <c r="J9" i="16"/>
  <c r="I26" i="16" l="1"/>
  <c r="O19" i="16" l="1"/>
  <c r="O20" i="16"/>
  <c r="O21" i="16"/>
  <c r="O22" i="16"/>
  <c r="O18" i="16"/>
  <c r="O16" i="16"/>
  <c r="N15" i="16"/>
  <c r="O25" i="16" l="1"/>
  <c r="N26" i="16"/>
  <c r="G28" i="15"/>
  <c r="H35" i="15" l="1"/>
  <c r="I35" i="15"/>
  <c r="G35" i="15"/>
  <c r="F52" i="15" l="1"/>
  <c r="D52" i="15"/>
  <c r="B52" i="15" l="1"/>
  <c r="E34" i="9" l="1"/>
  <c r="E35" i="9"/>
  <c r="E33" i="9"/>
  <c r="E24" i="9"/>
  <c r="E25" i="9"/>
  <c r="E26" i="9"/>
  <c r="E27" i="9"/>
  <c r="E28" i="9"/>
  <c r="E29" i="9"/>
  <c r="E23" i="9"/>
  <c r="E13" i="9"/>
  <c r="E14" i="9"/>
  <c r="E15" i="9"/>
  <c r="E16" i="9"/>
  <c r="E17" i="9"/>
  <c r="E12" i="9"/>
  <c r="C38" i="9"/>
  <c r="C31" i="9"/>
  <c r="C19" i="9"/>
  <c r="C40" i="9" l="1"/>
  <c r="E20" i="16"/>
  <c r="E18" i="16"/>
  <c r="E19" i="16"/>
  <c r="E21" i="16"/>
  <c r="E22" i="16"/>
  <c r="J16" i="16"/>
  <c r="E52" i="15"/>
  <c r="E25" i="16" l="1"/>
  <c r="J15" i="16"/>
  <c r="E14" i="16" l="1"/>
  <c r="E13" i="16"/>
  <c r="E12" i="16"/>
  <c r="E11" i="16"/>
  <c r="E10" i="16"/>
  <c r="E9" i="16"/>
  <c r="K15" i="16" l="1"/>
  <c r="C26" i="16"/>
  <c r="D15" i="16"/>
  <c r="D26" i="16" s="1"/>
  <c r="M15" i="16"/>
  <c r="B26" i="16"/>
  <c r="E15" i="16" l="1"/>
  <c r="E16" i="16"/>
  <c r="G45" i="15"/>
  <c r="G43" i="15"/>
  <c r="H42" i="15"/>
  <c r="H41" i="15"/>
  <c r="G34" i="15"/>
  <c r="G31" i="15"/>
  <c r="G26" i="15"/>
  <c r="G21" i="15"/>
  <c r="G20" i="15"/>
  <c r="G19" i="15"/>
  <c r="G17" i="15"/>
  <c r="G15" i="15"/>
  <c r="H16" i="15"/>
  <c r="H14" i="15"/>
  <c r="H13" i="15"/>
  <c r="G13" i="15"/>
  <c r="I12" i="15"/>
  <c r="D31" i="9"/>
  <c r="G18" i="15"/>
  <c r="G16" i="15"/>
  <c r="B31" i="9"/>
  <c r="E9" i="15"/>
  <c r="G9" i="15"/>
  <c r="H9" i="15"/>
  <c r="I9" i="15"/>
  <c r="I10" i="15"/>
  <c r="H10" i="15"/>
  <c r="E12" i="15"/>
  <c r="E13" i="15"/>
  <c r="E14" i="15"/>
  <c r="E15" i="15"/>
  <c r="E16" i="15"/>
  <c r="I16" i="15"/>
  <c r="E17" i="15"/>
  <c r="E18" i="15"/>
  <c r="I18" i="15"/>
  <c r="E19" i="15"/>
  <c r="E20" i="15"/>
  <c r="E21" i="15"/>
  <c r="E23" i="15"/>
  <c r="G23" i="15"/>
  <c r="H23" i="15"/>
  <c r="I23" i="15"/>
  <c r="G24" i="15"/>
  <c r="H24" i="15"/>
  <c r="I24" i="15"/>
  <c r="E26" i="15"/>
  <c r="H26" i="15"/>
  <c r="I26" i="15"/>
  <c r="E28" i="15"/>
  <c r="H28" i="15"/>
  <c r="I28" i="15"/>
  <c r="E30" i="15"/>
  <c r="G30" i="15"/>
  <c r="H30" i="15"/>
  <c r="I30" i="15"/>
  <c r="E31" i="15"/>
  <c r="E34" i="15"/>
  <c r="E36" i="15"/>
  <c r="B38" i="15"/>
  <c r="D38" i="15"/>
  <c r="E41" i="15"/>
  <c r="G41" i="15"/>
  <c r="E42" i="15"/>
  <c r="I42" i="15"/>
  <c r="E43" i="15"/>
  <c r="E44" i="15"/>
  <c r="G44" i="15"/>
  <c r="H44" i="15"/>
  <c r="I44" i="15"/>
  <c r="E45" i="15"/>
  <c r="I45" i="15"/>
  <c r="E46" i="15"/>
  <c r="E47" i="15"/>
  <c r="G47" i="15"/>
  <c r="H47" i="15"/>
  <c r="I47" i="15"/>
  <c r="E48" i="15"/>
  <c r="G48" i="15"/>
  <c r="H48" i="15"/>
  <c r="I48" i="15"/>
  <c r="E49" i="15"/>
  <c r="G49" i="15"/>
  <c r="H49" i="15"/>
  <c r="I49" i="15"/>
  <c r="C52" i="15"/>
  <c r="B19" i="9"/>
  <c r="B38" i="9"/>
  <c r="H15" i="15"/>
  <c r="H18" i="15"/>
  <c r="G14" i="15"/>
  <c r="I13" i="15"/>
  <c r="I21" i="15"/>
  <c r="G42" i="15"/>
  <c r="I15" i="15"/>
  <c r="D54" i="15" l="1"/>
  <c r="E38" i="15"/>
  <c r="B40" i="9"/>
  <c r="M26" i="16"/>
  <c r="F26" i="16"/>
  <c r="H26" i="16"/>
  <c r="B54" i="15"/>
  <c r="C38" i="15"/>
  <c r="C54" i="15" s="1"/>
  <c r="E26" i="16"/>
  <c r="H12" i="15"/>
  <c r="G12" i="15"/>
  <c r="E19" i="9"/>
  <c r="I43" i="15"/>
  <c r="H43" i="15"/>
  <c r="K26" i="16"/>
  <c r="D19" i="9"/>
  <c r="G26" i="16"/>
  <c r="H45" i="15"/>
  <c r="I31" i="15"/>
  <c r="H17" i="15"/>
  <c r="H21" i="15"/>
  <c r="H20" i="15"/>
  <c r="H34" i="15"/>
  <c r="H31" i="15"/>
  <c r="I34" i="15"/>
  <c r="I14" i="15"/>
  <c r="I19" i="15"/>
  <c r="I20" i="15"/>
  <c r="I41" i="15"/>
  <c r="H19" i="15"/>
  <c r="I17" i="15"/>
  <c r="E31" i="9"/>
  <c r="J26" i="16" l="1"/>
  <c r="G52" i="15"/>
  <c r="I52" i="15"/>
  <c r="H46" i="15"/>
  <c r="H52" i="15" s="1"/>
  <c r="G46" i="15"/>
  <c r="I46" i="15"/>
  <c r="I36" i="15"/>
  <c r="H36" i="15"/>
  <c r="H38" i="15" s="1"/>
  <c r="F38" i="15"/>
  <c r="G36" i="15"/>
  <c r="F54" i="15" l="1"/>
  <c r="D36" i="9" s="1"/>
  <c r="I38" i="15"/>
  <c r="G38" i="15"/>
  <c r="H54" i="15"/>
  <c r="D38" i="9" l="1"/>
  <c r="E36" i="9"/>
  <c r="I54" i="15"/>
  <c r="E38" i="9" l="1"/>
  <c r="E40" i="9" s="1"/>
  <c r="D40" i="9"/>
  <c r="L15" i="16" l="1"/>
  <c r="L26" i="16" s="1"/>
  <c r="O15" i="16" l="1"/>
  <c r="O26" i="16" s="1"/>
</calcChain>
</file>

<file path=xl/sharedStrings.xml><?xml version="1.0" encoding="utf-8"?>
<sst xmlns="http://schemas.openxmlformats.org/spreadsheetml/2006/main" count="910" uniqueCount="634">
  <si>
    <t>McLennan Community College</t>
  </si>
  <si>
    <t>Balance Sheet (Current Unrestricted Funds)</t>
  </si>
  <si>
    <t>Difference</t>
  </si>
  <si>
    <t>ASSETS</t>
  </si>
  <si>
    <t>Inventory</t>
  </si>
  <si>
    <t>Prepaids</t>
  </si>
  <si>
    <t>TOTAL ASSETS</t>
  </si>
  <si>
    <t>LIABILITIES AND FUND BALANCES</t>
  </si>
  <si>
    <t>Deferred Revenues</t>
  </si>
  <si>
    <t>TOTAL LIABILITIES</t>
  </si>
  <si>
    <t>Fund Balances</t>
  </si>
  <si>
    <t>Operating Changes</t>
  </si>
  <si>
    <t>TOTAL FUND BALANCE</t>
  </si>
  <si>
    <t>Income &amp; Expenditures (Current Unrestricted Funds)</t>
  </si>
  <si>
    <t>Cum. Inc./Exp.</t>
  </si>
  <si>
    <t>% Received</t>
  </si>
  <si>
    <t>or Disbursed</t>
  </si>
  <si>
    <t>Income</t>
  </si>
  <si>
    <t>Tuition</t>
  </si>
  <si>
    <t>Summer Tuition</t>
  </si>
  <si>
    <t>Tuition - Non Credit VOC</t>
  </si>
  <si>
    <t>Taxes</t>
  </si>
  <si>
    <t xml:space="preserve">    Transfer to CIF</t>
  </si>
  <si>
    <t>Interest Income</t>
  </si>
  <si>
    <t>Grants, Donations, Etc</t>
  </si>
  <si>
    <t>Other Income</t>
  </si>
  <si>
    <t>Miscellaneous Income</t>
  </si>
  <si>
    <t>Auxiliary</t>
  </si>
  <si>
    <t xml:space="preserve">  Auxiliary--Other income</t>
  </si>
  <si>
    <t>Total Income</t>
  </si>
  <si>
    <t>Expenditures</t>
  </si>
  <si>
    <t>Travel, Dues, Insurance</t>
  </si>
  <si>
    <t>Technology</t>
  </si>
  <si>
    <t>Reserve</t>
  </si>
  <si>
    <t>Purchases for Resale</t>
  </si>
  <si>
    <t>Total</t>
  </si>
  <si>
    <t xml:space="preserve"> </t>
  </si>
  <si>
    <t>Operating Serv. &amp; Supp.</t>
  </si>
  <si>
    <t>Capital Expenditures</t>
  </si>
  <si>
    <t>Payee</t>
  </si>
  <si>
    <t>Amount</t>
  </si>
  <si>
    <t>Date</t>
  </si>
  <si>
    <t>TOTAL LIABILITIES &amp; FUND BALANCE</t>
  </si>
  <si>
    <t>Net Operating Changes</t>
  </si>
  <si>
    <t xml:space="preserve">  Bookstore</t>
  </si>
  <si>
    <t>Credit Fees</t>
  </si>
  <si>
    <t>Continuing Ed. Fees</t>
  </si>
  <si>
    <t>Tuition Non/Credit Community Programs</t>
  </si>
  <si>
    <t>Total Expenditures</t>
  </si>
  <si>
    <t>Tuition--Teacher Certification</t>
  </si>
  <si>
    <t>Tuition--Corporate Prof. Training</t>
  </si>
  <si>
    <t>Salaries &amp; Benefits</t>
  </si>
  <si>
    <t>Other Expenditures</t>
  </si>
  <si>
    <t>State Appropriations (Regular)</t>
  </si>
  <si>
    <t>Deferred outflows related to GASB 68</t>
  </si>
  <si>
    <t>Deferred inflows related to GASB 68</t>
  </si>
  <si>
    <t>State Appropriations (Hazelwood)</t>
  </si>
  <si>
    <t>Deferred outflows related to GASB 75</t>
  </si>
  <si>
    <t>Net Pension Liability GASB 68</t>
  </si>
  <si>
    <t>Net OPEB Liability GASB 75</t>
  </si>
  <si>
    <t>Deferred inflows related to GASB 75</t>
  </si>
  <si>
    <t xml:space="preserve">Adjustment for GASB 68 </t>
  </si>
  <si>
    <t>Adjustment for GASB 75</t>
  </si>
  <si>
    <t>BANK BALANCES AND INVESTMENTS</t>
  </si>
  <si>
    <t>Unrestr.</t>
  </si>
  <si>
    <t>Other</t>
  </si>
  <si>
    <t>Funds</t>
  </si>
  <si>
    <t>Tax Bonds</t>
  </si>
  <si>
    <t>Bank Accounts</t>
  </si>
  <si>
    <t xml:space="preserve">   Auxiliary Fund</t>
  </si>
  <si>
    <t xml:space="preserve">   Payroll Fund</t>
  </si>
  <si>
    <t xml:space="preserve">   Federal Fund</t>
  </si>
  <si>
    <t>Total Bank Accounts</t>
  </si>
  <si>
    <t>Misc. Petty Cash Accounts</t>
  </si>
  <si>
    <t>Investments</t>
  </si>
  <si>
    <t xml:space="preserve">   TexPool</t>
  </si>
  <si>
    <t xml:space="preserve">   Lone Star Investment </t>
  </si>
  <si>
    <t>Total Investments</t>
  </si>
  <si>
    <t>Total Cash &amp; Investments</t>
  </si>
  <si>
    <t xml:space="preserve">   Worker's Comp</t>
  </si>
  <si>
    <t xml:space="preserve">   TFNB ICS</t>
  </si>
  <si>
    <t xml:space="preserve">   TFNB MMA</t>
  </si>
  <si>
    <t>2020/2021</t>
  </si>
  <si>
    <t>Purpose</t>
  </si>
  <si>
    <t xml:space="preserve">   General Operating</t>
  </si>
  <si>
    <t>Scholarships &amp; Exemptions</t>
  </si>
  <si>
    <t>Accounts Receivable</t>
  </si>
  <si>
    <t>Cash and Investments</t>
  </si>
  <si>
    <t>Revised Budget</t>
  </si>
  <si>
    <t>Accounts Payable</t>
  </si>
  <si>
    <t>Misc. Liabilities</t>
  </si>
  <si>
    <t>Debt Service</t>
  </si>
  <si>
    <t>Citibank</t>
  </si>
  <si>
    <t>Campus-Utilities</t>
  </si>
  <si>
    <t>Shamrock Property Management</t>
  </si>
  <si>
    <t>City of Waco - Water Dept.</t>
  </si>
  <si>
    <t>Bain Paper Company</t>
  </si>
  <si>
    <t>Custodial-Supplies</t>
  </si>
  <si>
    <t>Chemistry-Supplies</t>
  </si>
  <si>
    <t>Central Utilities-Supplies</t>
  </si>
  <si>
    <t>Child Development-Supplies</t>
  </si>
  <si>
    <t>Marcom-Advertising</t>
  </si>
  <si>
    <t>Dealers Electrical Supply</t>
  </si>
  <si>
    <t>Office Depot</t>
  </si>
  <si>
    <t>Grande Communications</t>
  </si>
  <si>
    <t>ISS-Internet Services</t>
  </si>
  <si>
    <t>Music-Supplies</t>
  </si>
  <si>
    <t>Building Maintenance-Supplies</t>
  </si>
  <si>
    <t>Physical Plant-Supplies</t>
  </si>
  <si>
    <t>AT&amp;T</t>
  </si>
  <si>
    <t>ISS-Telephone</t>
  </si>
  <si>
    <t>Grounds-Supplies</t>
  </si>
  <si>
    <t>A-1 Banner &amp; Sign Co. Inc</t>
  </si>
  <si>
    <t>HEB Credit Receivables</t>
  </si>
  <si>
    <t>Food Services-Supplies</t>
  </si>
  <si>
    <t>Landscape Supply</t>
  </si>
  <si>
    <t>Ranch-Supplies</t>
  </si>
  <si>
    <t>AT&amp;T Mobility</t>
  </si>
  <si>
    <t>Fuelman</t>
  </si>
  <si>
    <t>Security-Supplies</t>
  </si>
  <si>
    <t>Cosmetology-Supplies</t>
  </si>
  <si>
    <t>Library-Books</t>
  </si>
  <si>
    <t>American DataBank LLC</t>
  </si>
  <si>
    <t>Physical Plant-Auto Maintenance</t>
  </si>
  <si>
    <t>Green Life Interiors</t>
  </si>
  <si>
    <t>Star Supply Inc</t>
  </si>
  <si>
    <t>Child Development-Telephone</t>
  </si>
  <si>
    <t>Vet Tech-Supplies</t>
  </si>
  <si>
    <t>Procurement Card- Departmental Charges</t>
  </si>
  <si>
    <t>2021/2022</t>
  </si>
  <si>
    <t>P&amp;E Mechanical Contractors LLC</t>
  </si>
  <si>
    <t>Carolina Biological Supply Com</t>
  </si>
  <si>
    <t xml:space="preserve">  Food Services</t>
  </si>
  <si>
    <t>CDW Government, Inc</t>
  </si>
  <si>
    <t>Texas Golf Karts</t>
  </si>
  <si>
    <t xml:space="preserve">   Texas Range</t>
  </si>
  <si>
    <t>Amazon Capital Services</t>
  </si>
  <si>
    <t>Alsco Inc</t>
  </si>
  <si>
    <t>Baseball-Supplies</t>
  </si>
  <si>
    <t>President's Office-Sponsorship</t>
  </si>
  <si>
    <t>Student Support Services-Telephone</t>
  </si>
  <si>
    <t>U.S. Foods Inc</t>
  </si>
  <si>
    <t xml:space="preserve">   Receivables</t>
  </si>
  <si>
    <t>Rabroker AC and Plumbing</t>
  </si>
  <si>
    <t>Barsh Company</t>
  </si>
  <si>
    <t>ATMOS ENERGY</t>
  </si>
  <si>
    <t>Integ</t>
  </si>
  <si>
    <t>Worth Hydrochem of Central Tex</t>
  </si>
  <si>
    <t>City of Waco</t>
  </si>
  <si>
    <t>Dupuy Oxygen &amp; Supply Co.</t>
  </si>
  <si>
    <t>Total Office Solutions</t>
  </si>
  <si>
    <t>Smoot-Anderson Company, Inc.</t>
  </si>
  <si>
    <t>Airgas USA, LLC</t>
  </si>
  <si>
    <t>Pledged Tuition, Interest &amp; Aux</t>
  </si>
  <si>
    <t>Pledged Tuition: Scholarship</t>
  </si>
  <si>
    <t>CIF</t>
  </si>
  <si>
    <t>Complete Supply Inc</t>
  </si>
  <si>
    <t>Nursing-Supplies</t>
  </si>
  <si>
    <t>Coca-Cola Southwest Beverages</t>
  </si>
  <si>
    <t>O'Reilly Automotive, Inc</t>
  </si>
  <si>
    <t>Jason's Deli</t>
  </si>
  <si>
    <t>Waco Transit</t>
  </si>
  <si>
    <t>Summit Electric Supply Co</t>
  </si>
  <si>
    <t>American Heart Association</t>
  </si>
  <si>
    <t>855bugs.com</t>
  </si>
  <si>
    <t>Kleen-Air</t>
  </si>
  <si>
    <t>American Bottling Company</t>
  </si>
  <si>
    <t>President's Office-Membership Dues</t>
  </si>
  <si>
    <t>TrueDialog Inc</t>
  </si>
  <si>
    <t>Bookstore-Department Charges</t>
  </si>
  <si>
    <t>Texas Commission on</t>
  </si>
  <si>
    <t>Ricoh USA, Inc</t>
  </si>
  <si>
    <t>North Waco Tropical Fish</t>
  </si>
  <si>
    <t>Greater Waco Chamber</t>
  </si>
  <si>
    <t>Respiratory Care-Supplies</t>
  </si>
  <si>
    <t>United Parcel Service</t>
  </si>
  <si>
    <t>Hewlett Packard</t>
  </si>
  <si>
    <t>McJcd-Business Office</t>
  </si>
  <si>
    <t>Sharon S. Smith</t>
  </si>
  <si>
    <t>SBDC-Travel</t>
  </si>
  <si>
    <t>Jason N. Ehler</t>
  </si>
  <si>
    <t>Ronnie G. Brooks</t>
  </si>
  <si>
    <t>CE-Travel</t>
  </si>
  <si>
    <t>Stephanie M. Maultsby</t>
  </si>
  <si>
    <t>Allison L. Halbert</t>
  </si>
  <si>
    <t>MCC Foundation</t>
  </si>
  <si>
    <t>Alliance Electrical Group</t>
  </si>
  <si>
    <t>Grainger</t>
  </si>
  <si>
    <t>Mail Services-Postage</t>
  </si>
  <si>
    <t>LEARN</t>
  </si>
  <si>
    <t>Reskilling Grant-Advertising</t>
  </si>
  <si>
    <t>Colors of Texas</t>
  </si>
  <si>
    <t>Pocket Nurse</t>
  </si>
  <si>
    <t>Inceptia</t>
  </si>
  <si>
    <t>Financial Aid-Grace Calling Fees</t>
  </si>
  <si>
    <t>NEI Datacom</t>
  </si>
  <si>
    <t>Art-Supplies</t>
  </si>
  <si>
    <t>Glenn D. Downing</t>
  </si>
  <si>
    <t>Follett Higher Education Group</t>
  </si>
  <si>
    <t>The Tire House</t>
  </si>
  <si>
    <t>Continuing Education-Supplies</t>
  </si>
  <si>
    <t>Steven W. Wenzel</t>
  </si>
  <si>
    <t>Zoom Video Communications, Inc</t>
  </si>
  <si>
    <t>NTTA</t>
  </si>
  <si>
    <t>The College Board</t>
  </si>
  <si>
    <t>May</t>
  </si>
  <si>
    <t xml:space="preserve">   TFNB CD</t>
  </si>
  <si>
    <t>Marianna,Inc.</t>
  </si>
  <si>
    <t>Archetype Innovations LLC</t>
  </si>
  <si>
    <t>Texas General Land Office</t>
  </si>
  <si>
    <t>A.H.I.M.A.</t>
  </si>
  <si>
    <t>Dell, Inc</t>
  </si>
  <si>
    <t>Ashlee H. Keyes</t>
  </si>
  <si>
    <t>TK Elevator Corporation</t>
  </si>
  <si>
    <t>Two Girls and a Guy LLC</t>
  </si>
  <si>
    <t>Elsevier, Inc.</t>
  </si>
  <si>
    <t>Gray Television Group, Inc.</t>
  </si>
  <si>
    <t>Sunbeam Foods, Inc</t>
  </si>
  <si>
    <t>FACETS Healthcare Training LLC</t>
  </si>
  <si>
    <t>Community Health-Supplies</t>
  </si>
  <si>
    <t>Baylor University</t>
  </si>
  <si>
    <t>Leadership Empowerment Group</t>
  </si>
  <si>
    <t>Prophecy Media Group, LLC</t>
  </si>
  <si>
    <t>EMS-Supplies</t>
  </si>
  <si>
    <t>Upward Bound-Supplies</t>
  </si>
  <si>
    <t>Fire Academy-Supplies</t>
  </si>
  <si>
    <t>Open Text Inc</t>
  </si>
  <si>
    <t>Firmin Business Forms, Inc.</t>
  </si>
  <si>
    <t>Athletics-Cable Service</t>
  </si>
  <si>
    <t>Becky B. Parker</t>
  </si>
  <si>
    <t>Lochridge-Priest, Inc.</t>
  </si>
  <si>
    <t>Esquire of Texas</t>
  </si>
  <si>
    <t>RDA Pro Mart</t>
  </si>
  <si>
    <t>Kerr Waste Services LLC</t>
  </si>
  <si>
    <t>TACC</t>
  </si>
  <si>
    <t>Sound</t>
  </si>
  <si>
    <t>Lingo Communications</t>
  </si>
  <si>
    <t>ISS-Supplies</t>
  </si>
  <si>
    <t>Joey DeLeon</t>
  </si>
  <si>
    <t>Award Specialties</t>
  </si>
  <si>
    <t>Commencement-Supplies</t>
  </si>
  <si>
    <t>Thomson Reuters-West</t>
  </si>
  <si>
    <t>Leslie C. Spotz</t>
  </si>
  <si>
    <t>Steve Treese</t>
  </si>
  <si>
    <t>Continuing Education-Advertising</t>
  </si>
  <si>
    <t>Police-Travel</t>
  </si>
  <si>
    <t>Central Texas Publishing LP</t>
  </si>
  <si>
    <t>Shanna M. Rogers</t>
  </si>
  <si>
    <t>Student Resources-Travel</t>
  </si>
  <si>
    <t>Law Enforcement-Supplies</t>
  </si>
  <si>
    <t>Sandy J. Butler</t>
  </si>
  <si>
    <t>West News</t>
  </si>
  <si>
    <t>Riesel Rustler</t>
  </si>
  <si>
    <t>Valley Mills Progress</t>
  </si>
  <si>
    <t>First Response</t>
  </si>
  <si>
    <t>J.W. Pepper &amp; Son Inc</t>
  </si>
  <si>
    <t>Kimberly N. Fernandez</t>
  </si>
  <si>
    <t>TRIO EOC-Travel</t>
  </si>
  <si>
    <t>Hugo Sierra</t>
  </si>
  <si>
    <t>IDEXX Distribution, Inc</t>
  </si>
  <si>
    <t>June</t>
  </si>
  <si>
    <t>May '22/Jun '22</t>
  </si>
  <si>
    <t>Thru Jun 2021</t>
  </si>
  <si>
    <t>Thru Jun 2022</t>
  </si>
  <si>
    <t>Jun '21/Jun '22</t>
  </si>
  <si>
    <t>Jun '22/Budget</t>
  </si>
  <si>
    <t>6/30/2022</t>
  </si>
  <si>
    <t>Expenditures for June 2022</t>
  </si>
  <si>
    <t>Ten months or 83.33%</t>
  </si>
  <si>
    <t>Solid Border, Inc</t>
  </si>
  <si>
    <t>ISS-Threat Prevention Software</t>
  </si>
  <si>
    <t>Technology for Education</t>
  </si>
  <si>
    <t>ISS-Internet Protocol Control</t>
  </si>
  <si>
    <t>MedHub LLC</t>
  </si>
  <si>
    <t>Health Professions-Subscription Fees</t>
  </si>
  <si>
    <t>FHEG-MCC Bookstore</t>
  </si>
  <si>
    <t>Red River Technology LLC</t>
  </si>
  <si>
    <t>ISS-Cisci Catalyst 9500 System</t>
  </si>
  <si>
    <t>Getinge USA Sales LLC</t>
  </si>
  <si>
    <t>Respiratory Care-Ventilator System</t>
  </si>
  <si>
    <t>Rio Brazos Cuisine</t>
  </si>
  <si>
    <t>TACCBO-Catering</t>
  </si>
  <si>
    <t>Unique Digital Technology, LLC</t>
  </si>
  <si>
    <t>ISS-Back-up Software License Renewal</t>
  </si>
  <si>
    <t>EMA Engineering &amp; Consulting</t>
  </si>
  <si>
    <t>2022 HVAC-Replacements</t>
  </si>
  <si>
    <t>Athletics-Student Housing</t>
  </si>
  <si>
    <t>ConServe</t>
  </si>
  <si>
    <t>Accounts Receivable-Collection Fees</t>
  </si>
  <si>
    <t>Universal Imaging</t>
  </si>
  <si>
    <t>Nursing-Ultrasound Machine</t>
  </si>
  <si>
    <t>TACCBO Annual Conference</t>
  </si>
  <si>
    <t>Utilities-Gas</t>
  </si>
  <si>
    <t>Entrinsik, Inc</t>
  </si>
  <si>
    <t>ISS-Informer License Renewal</t>
  </si>
  <si>
    <t>Blackbaud Inc</t>
  </si>
  <si>
    <t>Foundation-Award Management Software Renewal</t>
  </si>
  <si>
    <t>PPAC Plaza-Renovation</t>
  </si>
  <si>
    <t>Continental Touring Solutions</t>
  </si>
  <si>
    <t>Athletics-Bus Charter</t>
  </si>
  <si>
    <t>Marketing</t>
  </si>
  <si>
    <t>Bookstore-Financial Aid</t>
  </si>
  <si>
    <t>Helmer Scientific LLC</t>
  </si>
  <si>
    <t>Med Lab-Blood Bank Refrigerator</t>
  </si>
  <si>
    <t>Donations</t>
  </si>
  <si>
    <t>Worldpoint ECC, Inc</t>
  </si>
  <si>
    <t>Maint- Equp</t>
  </si>
  <si>
    <t>LindseyJones</t>
  </si>
  <si>
    <t>YBP Library Services</t>
  </si>
  <si>
    <t>Occu Therapy Asst-Other Expenses</t>
  </si>
  <si>
    <t>Tarpley Music Co., Inc.</t>
  </si>
  <si>
    <t>Perkins-Music Industry Supplies</t>
  </si>
  <si>
    <t>National Dance Alliance</t>
  </si>
  <si>
    <t>Dance-Team Camp</t>
  </si>
  <si>
    <t>North Texas Evaluation Center,</t>
  </si>
  <si>
    <t>Computer Information Systems-Network/Cybersecurity</t>
  </si>
  <si>
    <t>Financial Services-Supplies</t>
  </si>
  <si>
    <t>Athletics-Student Housing Maintenance</t>
  </si>
  <si>
    <t>William Lark Smith</t>
  </si>
  <si>
    <t>Baseball-Live Stream Play by Play</t>
  </si>
  <si>
    <t>4IMPRINT, Inc.</t>
  </si>
  <si>
    <t>Professional Develpoment-Supplies</t>
  </si>
  <si>
    <t>OVH US LLC</t>
  </si>
  <si>
    <t>ISS-Cloud Services</t>
  </si>
  <si>
    <t>Amigos Library Services</t>
  </si>
  <si>
    <t>Library-Online Site Access</t>
  </si>
  <si>
    <t>Bar None Country Store</t>
  </si>
  <si>
    <t>Workforce - Training</t>
  </si>
  <si>
    <t>Universal Companies, Inc</t>
  </si>
  <si>
    <t>R S V P</t>
  </si>
  <si>
    <t>TACCBO-Annual Conference</t>
  </si>
  <si>
    <t>Prometric LLC</t>
  </si>
  <si>
    <t>Instructional Suppli</t>
  </si>
  <si>
    <t>Apple Computer, Inc</t>
  </si>
  <si>
    <t>MEOC-Ipads</t>
  </si>
  <si>
    <t>Nursing-Exit Exams</t>
  </si>
  <si>
    <t>Cameron Park Zoo</t>
  </si>
  <si>
    <t>TACCBO Event</t>
  </si>
  <si>
    <t>CTSEF</t>
  </si>
  <si>
    <t>Biology-Science Fair Donation</t>
  </si>
  <si>
    <t>Waco Regional Tennis &amp; Fitness</t>
  </si>
  <si>
    <t>Kids College - Camp</t>
  </si>
  <si>
    <t>Texas Sports Radio Network</t>
  </si>
  <si>
    <t>Baseball-Broadcasting</t>
  </si>
  <si>
    <t>ATT Mobility</t>
  </si>
  <si>
    <t>IREPO-Hotspots</t>
  </si>
  <si>
    <t>IREPO-Hot Spots</t>
  </si>
  <si>
    <t>Hilton Hotel-Waco</t>
  </si>
  <si>
    <t>TACCBO Conference</t>
  </si>
  <si>
    <t>ISS-Computers Learning Commons</t>
  </si>
  <si>
    <t>Waco Tribune Herald</t>
  </si>
  <si>
    <t>Dow Jones &amp; Company</t>
  </si>
  <si>
    <t>Library-Periodicals</t>
  </si>
  <si>
    <t>Community Health-CNA Testing Vouchers</t>
  </si>
  <si>
    <t>NOSOTROS Education Center</t>
  </si>
  <si>
    <t>SSS - Training</t>
  </si>
  <si>
    <t>ISS-BRS Ticket Booth Camera</t>
  </si>
  <si>
    <t>Bio Chem Lab, Inc</t>
  </si>
  <si>
    <t>Pres Schol - Travel</t>
  </si>
  <si>
    <t>Hensel Electric Company</t>
  </si>
  <si>
    <t>ISS-Projectors</t>
  </si>
  <si>
    <t>Lighthouse Streaming</t>
  </si>
  <si>
    <t>TACCBO-Video Streaming and Audio</t>
  </si>
  <si>
    <t>Shawn E. Trochim</t>
  </si>
  <si>
    <t>Softball-Travel</t>
  </si>
  <si>
    <t>Insight Public Sector Inc</t>
  </si>
  <si>
    <t>MEOC-Color Printer</t>
  </si>
  <si>
    <t>Bradley T. Turner</t>
  </si>
  <si>
    <t>Prof Dev-Travel</t>
  </si>
  <si>
    <t>ISS-Department Printer Charges</t>
  </si>
  <si>
    <t>ISS-Technology</t>
  </si>
  <si>
    <t>Building Maint-Supplies</t>
  </si>
  <si>
    <t>ISS-Software Service</t>
  </si>
  <si>
    <t>Foundation-Special Event</t>
  </si>
  <si>
    <t>DRC/CTB</t>
  </si>
  <si>
    <t>AEL-Instructional Supplies</t>
  </si>
  <si>
    <t>Adv - TX Reskill Gr</t>
  </si>
  <si>
    <t>Advising-TV's (4)</t>
  </si>
  <si>
    <t>ISS-Internet Service</t>
  </si>
  <si>
    <t>M&amp;M Broadcasters Ltd</t>
  </si>
  <si>
    <t>Ath-Post Season</t>
  </si>
  <si>
    <t>Allied 100 LLC</t>
  </si>
  <si>
    <t>Paramedicine-Instructional Supplies</t>
  </si>
  <si>
    <t>Susan L. Sistrunk Fine Art Gal</t>
  </si>
  <si>
    <t>CE-Contract Instruction</t>
  </si>
  <si>
    <t>Platinum Educational Group</t>
  </si>
  <si>
    <t>CoAEMSP</t>
  </si>
  <si>
    <t>EMS-Accreditation &amp; Certification</t>
  </si>
  <si>
    <t>ISS-TV's for Leadership Teams Offices (3)</t>
  </si>
  <si>
    <t>Scrip-Safe Security Products</t>
  </si>
  <si>
    <t>Student Records-Supplies</t>
  </si>
  <si>
    <t>Equipment Depot</t>
  </si>
  <si>
    <t>Wells Fargo Vendor</t>
  </si>
  <si>
    <t>Central Duplicating-Copier Leases</t>
  </si>
  <si>
    <t>The Huntington National Bank</t>
  </si>
  <si>
    <t>Athletics-Mower Lease</t>
  </si>
  <si>
    <t>The Reynolds Company</t>
  </si>
  <si>
    <t>Twin Bridges Crossfit</t>
  </si>
  <si>
    <t>Heart of Texas Workforce Dev.</t>
  </si>
  <si>
    <t>Adult Education-Infrastructure Costs</t>
  </si>
  <si>
    <t>Engineering conference-Student per diem</t>
  </si>
  <si>
    <t>Axiom Advertising</t>
  </si>
  <si>
    <t>RSVP-Supplies</t>
  </si>
  <si>
    <t>Kids College-Contract instruction</t>
  </si>
  <si>
    <t>Community Health-Access Codes</t>
  </si>
  <si>
    <t>Student Engagement-Supplies</t>
  </si>
  <si>
    <t>WorkZone LLC</t>
  </si>
  <si>
    <t>Marcom-Supplies</t>
  </si>
  <si>
    <t>WAVES</t>
  </si>
  <si>
    <t>Veterans FA Training-Travel</t>
  </si>
  <si>
    <t>Global Financial Aid Services</t>
  </si>
  <si>
    <t>Financial Aid-File Reviews</t>
  </si>
  <si>
    <t>Bone Clones, Inc.</t>
  </si>
  <si>
    <t>Criminal Justice-Supplies</t>
  </si>
  <si>
    <t>HIT-Exams</t>
  </si>
  <si>
    <t>Athens Publishing</t>
  </si>
  <si>
    <t>University Center-Advertising</t>
  </si>
  <si>
    <t>TACCBO-Supplies</t>
  </si>
  <si>
    <t>Gale/Cengage Learning</t>
  </si>
  <si>
    <t>Llibrary-Books</t>
  </si>
  <si>
    <t>ODESSA COLLEGE</t>
  </si>
  <si>
    <t>Athletics-Travel</t>
  </si>
  <si>
    <t>John Scammell</t>
  </si>
  <si>
    <t>Ranch-Farrier Services</t>
  </si>
  <si>
    <t>Sarah Silva</t>
  </si>
  <si>
    <t>Ranch-Dressage Clinic</t>
  </si>
  <si>
    <t>Silo's Baking Company</t>
  </si>
  <si>
    <t>TACCBO-Cookies</t>
  </si>
  <si>
    <t>HEB Food Store</t>
  </si>
  <si>
    <t>Mens Basketball-Student Meals</t>
  </si>
  <si>
    <t>Grand Junction Media Inc</t>
  </si>
  <si>
    <t>President's Office-Advertising</t>
  </si>
  <si>
    <t>Pura Vida Paddle LLC</t>
  </si>
  <si>
    <t>CE- Contract instruction</t>
  </si>
  <si>
    <t>Campus Security-Other Expense</t>
  </si>
  <si>
    <t>ISS-Telephpne</t>
  </si>
  <si>
    <t>President's Office-Athletics Grad Student</t>
  </si>
  <si>
    <t>CTAACC</t>
  </si>
  <si>
    <t>Waco Convention Center</t>
  </si>
  <si>
    <t>Commencement-Hall Rental</t>
  </si>
  <si>
    <t>Marucci Sports</t>
  </si>
  <si>
    <t>AHA ECC Distribution</t>
  </si>
  <si>
    <t>M&amp;D Music Company</t>
  </si>
  <si>
    <t>George'srestaurant</t>
  </si>
  <si>
    <t>RSVP-Catering</t>
  </si>
  <si>
    <t>In-Synch Systems, LLC</t>
  </si>
  <si>
    <t>Campus Security-Other Expenses</t>
  </si>
  <si>
    <t>The Morticians</t>
  </si>
  <si>
    <t>Community Programs-CNA Vouchers</t>
  </si>
  <si>
    <t>Molly's Custome Silver</t>
  </si>
  <si>
    <t>SSS-Supplies</t>
  </si>
  <si>
    <t>TACCBO-Cupcakes</t>
  </si>
  <si>
    <t>Reed's Flowers</t>
  </si>
  <si>
    <t>MEOC Grant-Tech</t>
  </si>
  <si>
    <t>Keith's Ace Hardware</t>
  </si>
  <si>
    <t>Health Professions-Immunization Tracking</t>
  </si>
  <si>
    <t>Ridgewood Country Club</t>
  </si>
  <si>
    <t>Swank Motion Pictures, Inc</t>
  </si>
  <si>
    <t>HS Path - Supplies</t>
  </si>
  <si>
    <t>TAPTAE</t>
  </si>
  <si>
    <t>Physical Therapy Assistant-Supplies</t>
  </si>
  <si>
    <t>Building Maint.-Supplies</t>
  </si>
  <si>
    <t>JB Anesthesia</t>
  </si>
  <si>
    <t>Vet Tech-Maintenance Service</t>
  </si>
  <si>
    <t>Vet Tech- Supply</t>
  </si>
  <si>
    <t>Fred W. Hills</t>
  </si>
  <si>
    <t>VPI-Travel</t>
  </si>
  <si>
    <t>Student Support Serv</t>
  </si>
  <si>
    <t>Library-Book Account</t>
  </si>
  <si>
    <t>Maint - Supplies</t>
  </si>
  <si>
    <t>ISS-Call Center Fees</t>
  </si>
  <si>
    <t>Equine Mobile Vet Services</t>
  </si>
  <si>
    <t>Ranch - Supplies</t>
  </si>
  <si>
    <t>Adult Education-Telephone</t>
  </si>
  <si>
    <t>Destinie M. Mangrum</t>
  </si>
  <si>
    <t>President's Office-Travel</t>
  </si>
  <si>
    <t>AMF Bowling Centers, Inc.</t>
  </si>
  <si>
    <t>Upward Bound-Travel</t>
  </si>
  <si>
    <t>Security-Radio System</t>
  </si>
  <si>
    <t>Procare Software</t>
  </si>
  <si>
    <t>Richard S. Geiger</t>
  </si>
  <si>
    <t>Fire Protection Publications</t>
  </si>
  <si>
    <t>Fire Academy-Other Expenses</t>
  </si>
  <si>
    <t>Adult Education-Supplies</t>
  </si>
  <si>
    <t>Ann W. Harder</t>
  </si>
  <si>
    <t>RSVP-Event</t>
  </si>
  <si>
    <t>Vet Tech-Online Access</t>
  </si>
  <si>
    <t>Tyler R. Johnson</t>
  </si>
  <si>
    <t>Baseball-Meals</t>
  </si>
  <si>
    <t>Seedhouse Creative LLC</t>
  </si>
  <si>
    <t>Foundation-Advertising</t>
  </si>
  <si>
    <t>Flatt Stationers, Inc</t>
  </si>
  <si>
    <t>Chem - Supplies Order for online Chem 1405</t>
  </si>
  <si>
    <t>AEL Hot Spots</t>
  </si>
  <si>
    <t>Missy Kittner</t>
  </si>
  <si>
    <t>HR-Travel</t>
  </si>
  <si>
    <t>Gaumard Scientific Company</t>
  </si>
  <si>
    <t>Limestone County Publishing LP</t>
  </si>
  <si>
    <t>Adult Education-Advertising</t>
  </si>
  <si>
    <t>Dance-Student Meal</t>
  </si>
  <si>
    <t>Jonathan A. Bonilla</t>
  </si>
  <si>
    <t>NASA Minds</t>
  </si>
  <si>
    <t>Michael G. Deyo</t>
  </si>
  <si>
    <t>Edward S. Rodriguez</t>
  </si>
  <si>
    <t>Ollie A. Wess</t>
  </si>
  <si>
    <t>Nursing-Mat Exam</t>
  </si>
  <si>
    <t>Northern Horizons Freelance</t>
  </si>
  <si>
    <t>Theatre-Production Photographs</t>
  </si>
  <si>
    <t>Lake Air Pool Supply</t>
  </si>
  <si>
    <t>Food Service-Other Expenses</t>
  </si>
  <si>
    <t>Laura J. Conrad</t>
  </si>
  <si>
    <t>Alt Teach Cert-Travel</t>
  </si>
  <si>
    <t>IngMar Medical</t>
  </si>
  <si>
    <t>Purvis Industries</t>
  </si>
  <si>
    <t>Casey D. Stanislaw</t>
  </si>
  <si>
    <t>Foundation</t>
  </si>
  <si>
    <t>Vet Tech-Farrier Services</t>
  </si>
  <si>
    <t>Campus-Utilites</t>
  </si>
  <si>
    <t>Door Control Services, Inc</t>
  </si>
  <si>
    <t>Midwest Veterinary Supply</t>
  </si>
  <si>
    <t>Vet Tech - Supplies</t>
  </si>
  <si>
    <t>NJCAA</t>
  </si>
  <si>
    <t>Athletics-Supplies</t>
  </si>
  <si>
    <t>Physical Plant-Auto Expenses</t>
  </si>
  <si>
    <t>Food Serv - Food</t>
  </si>
  <si>
    <t>Fire Academy-Application Fee</t>
  </si>
  <si>
    <t>Lesley McAllister</t>
  </si>
  <si>
    <t>Music Camp</t>
  </si>
  <si>
    <t>Biol - Supplies</t>
  </si>
  <si>
    <t>Rajung Yang</t>
  </si>
  <si>
    <t>Ranch-AC Repair</t>
  </si>
  <si>
    <t>Kimberly K. Saffold</t>
  </si>
  <si>
    <t>Paralegal-Tech</t>
  </si>
  <si>
    <t>Jones &amp; Bartlett Learning LLC</t>
  </si>
  <si>
    <t>Stephanie G. Trammell</t>
  </si>
  <si>
    <t>Educational Partnerships-Travel</t>
  </si>
  <si>
    <t>Kids College-Advertising</t>
  </si>
  <si>
    <t>Kelli B. Nehring</t>
  </si>
  <si>
    <t>PD- Prof Staff Travel</t>
  </si>
  <si>
    <t>Steven G. Ellis</t>
  </si>
  <si>
    <t>Music industry careers-Other Expense</t>
  </si>
  <si>
    <t>Horse Show-Change Fund</t>
  </si>
  <si>
    <t>Main - Supplies</t>
  </si>
  <si>
    <t>Mr. Jarred C. Hankhouse</t>
  </si>
  <si>
    <t>Criminal Justice-Travel</t>
  </si>
  <si>
    <t>Grey House Publishing</t>
  </si>
  <si>
    <t>Leann Caywood</t>
  </si>
  <si>
    <t>Ranch Supplies</t>
  </si>
  <si>
    <t>Food Service-Petty Cash</t>
  </si>
  <si>
    <t>Steve "Buddy" Kaska</t>
  </si>
  <si>
    <t>Testing - Supplies</t>
  </si>
  <si>
    <t>VPI&amp;SE-Travel</t>
  </si>
  <si>
    <t>Michael Andy Ellis</t>
  </si>
  <si>
    <t>Athletics-Umpire</t>
  </si>
  <si>
    <t>Shaylor Smith</t>
  </si>
  <si>
    <t>Douglas J. Williams</t>
  </si>
  <si>
    <t>Batteries Plus Bulbs</t>
  </si>
  <si>
    <t>Joe T. Arrington</t>
  </si>
  <si>
    <t>Dir Human Services &amp; Education-Travel</t>
  </si>
  <si>
    <t>Cleburne Chamber of Commerce</t>
  </si>
  <si>
    <t>Dean Workforce-Membership Dues</t>
  </si>
  <si>
    <t>SACAD</t>
  </si>
  <si>
    <t>Texas Language Connection, LLC</t>
  </si>
  <si>
    <t>Interpreter Services-ITP Advisory Committee Meeting</t>
  </si>
  <si>
    <t>Bruce D. Gietzen</t>
  </si>
  <si>
    <t>Pinnacle Insurance Group Inc</t>
  </si>
  <si>
    <t>General Insurance</t>
  </si>
  <si>
    <t>Advising-Tech CDWG.  MRFR447 and MRFR544</t>
  </si>
  <si>
    <t>Lizett L. Lastrape</t>
  </si>
  <si>
    <t>MCC Counseling Services-Other Expenses</t>
  </si>
  <si>
    <t>Chd Dev - Supplies</t>
  </si>
  <si>
    <t>Redwoods, Inc.</t>
  </si>
  <si>
    <t>Child Development-Other Expenses</t>
  </si>
  <si>
    <t>Alma G. Wlazlinski</t>
  </si>
  <si>
    <t>Math-Instructional Travel</t>
  </si>
  <si>
    <t>Samantha N. Buerger</t>
  </si>
  <si>
    <t>ADN-Travel</t>
  </si>
  <si>
    <t>Holly Towns</t>
  </si>
  <si>
    <t>NISOD-Travel</t>
  </si>
  <si>
    <t>Long Term Care-Travel</t>
  </si>
  <si>
    <t>Interpreter Services-Exit Interview</t>
  </si>
  <si>
    <t>Kanopy Inc</t>
  </si>
  <si>
    <t>Library-Streaming Video License</t>
  </si>
  <si>
    <t>Dustie L. Hamilton</t>
  </si>
  <si>
    <t>Recruitment-Travel</t>
  </si>
  <si>
    <t>MEOC Grant - Telepho</t>
  </si>
  <si>
    <t>Valvoline LLC</t>
  </si>
  <si>
    <t>Perry Office Plus</t>
  </si>
  <si>
    <t>Johnette McKown</t>
  </si>
  <si>
    <t>President-Travel</t>
  </si>
  <si>
    <t>Heart of Texas Young Marines</t>
  </si>
  <si>
    <t>RSVP-Honorarium</t>
  </si>
  <si>
    <t>Technical Laboratory Systems I</t>
  </si>
  <si>
    <t>Ambolds</t>
  </si>
  <si>
    <t>Custodial-ESEC Travel</t>
  </si>
  <si>
    <t>Custodial-ESEC</t>
  </si>
  <si>
    <t>Demco Inc</t>
  </si>
  <si>
    <t>Library-Supplies</t>
  </si>
  <si>
    <t>Steve Surguy</t>
  </si>
  <si>
    <t>SBDC-Supplies</t>
  </si>
  <si>
    <t>Cen Service - Suppli</t>
  </si>
  <si>
    <t>Insurors of Texas General Agen</t>
  </si>
  <si>
    <t>Gen Ins - Notary</t>
  </si>
  <si>
    <t>Ranch-Other Expenses</t>
  </si>
  <si>
    <t>Toni L. Wisdom</t>
  </si>
  <si>
    <t>Biology-Other Expenses</t>
  </si>
  <si>
    <t>Holly L. Surginer</t>
  </si>
  <si>
    <t>Commencement prep-Food</t>
  </si>
  <si>
    <t>Human Services-Aquarium Maintenance</t>
  </si>
  <si>
    <t>Claire E. Edwards</t>
  </si>
  <si>
    <t>Parametic-Instructional Supplies</t>
  </si>
  <si>
    <t>Required Technology</t>
  </si>
  <si>
    <t>Yvonne Rodriguez</t>
  </si>
  <si>
    <t>Dawn M. Schulz</t>
  </si>
  <si>
    <t>CE-Instructional Supplies</t>
  </si>
  <si>
    <t>Jodi L. Tindell</t>
  </si>
  <si>
    <t>Pres Office- Travel</t>
  </si>
  <si>
    <t>Student Resource Travel</t>
  </si>
  <si>
    <t>Highlander Ranch-Supplies</t>
  </si>
  <si>
    <t>New York-Student Trip</t>
  </si>
  <si>
    <t>MEOC Grant-Telephone</t>
  </si>
  <si>
    <t>Pres. Office-Travel</t>
  </si>
  <si>
    <t>Womens Golf-Travel</t>
  </si>
  <si>
    <t>Mirion Technologies (GDS) Inc</t>
  </si>
  <si>
    <t>Rad Tech - Supplies</t>
  </si>
  <si>
    <t>Deborah Gurcan</t>
  </si>
  <si>
    <t>Emma G. Cartisano</t>
  </si>
  <si>
    <t>Student Engagement-Supply</t>
  </si>
  <si>
    <t>RMA Toll Processing</t>
  </si>
  <si>
    <t>Shauntoniqua C. Clayton</t>
  </si>
  <si>
    <t>ISS-Interbuilding Fiber Replacement project</t>
  </si>
  <si>
    <t>Bookstore-Students IA</t>
  </si>
  <si>
    <t>City of Waco Conference Center</t>
  </si>
  <si>
    <t>ISS-Projectors for Classrooms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</si>
</sst>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\ ;\(&quot;$&quot;#,##0\)"/>
    <numFmt numFmtId="166" formatCode="mmmm\-yy"/>
    <numFmt numFmtId="167" formatCode="_(* #,##0_);_(* \(#,##0\);_(* &quot;-&quot;??_);_(@_)"/>
    <numFmt numFmtId="168" formatCode="&quot;$&quot;#,##0.00"/>
    <numFmt numFmtId="169" formatCode="_(&quot;$&quot;* #,##0_);_(&quot;$&quot;* \(#,##0\);_(&quot;$&quot;* &quot;-&quot;??_);_(@_)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22"/>
        <bgColor indexed="22"/>
      </patternFill>
    </fill>
    <fill>
      <patternFill patternType="lightDown">
        <fgColor indexed="23"/>
        <bgColor indexed="64"/>
      </patternFill>
    </fill>
    <fill>
      <patternFill patternType="gray0625">
        <fgColor indexed="22"/>
      </patternFill>
    </fill>
    <fill>
      <patternFill patternType="solid">
        <fgColor indexed="22"/>
        <b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4659260841701"/>
        <bgColor theme="0" tint="-0.34998626667073579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46">
    <xf numFmtId="0" fontId="0" fillId="0" borderId="0"/>
    <xf numFmtId="0" fontId="12" fillId="2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2" fillId="3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2" fillId="4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2" fillId="5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12" fillId="6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2" fillId="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" fillId="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" fillId="9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10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5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2" fillId="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2" fillId="11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13" fillId="12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13" fillId="9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13" fillId="10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13" fillId="1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3" fillId="1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3" fillId="1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3" fillId="1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3" fillId="1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13" fillId="1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13" fillId="13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3" fillId="14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13" fillId="19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14" fillId="3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15" fillId="20" borderId="1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16" fillId="21" borderId="2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18" fillId="4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8" fillId="0" borderId="0" applyNumberFormat="0" applyFill="0" applyBorder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19" fillId="0" borderId="3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7" borderId="1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21" fillId="0" borderId="4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22" fillId="22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26" fillId="0" borderId="0"/>
    <xf numFmtId="0" fontId="34" fillId="0" borderId="0"/>
    <xf numFmtId="0" fontId="34" fillId="0" borderId="0"/>
    <xf numFmtId="0" fontId="7" fillId="23" borderId="5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26" fillId="23" borderId="5" applyNumberFormat="0" applyFont="0" applyAlignment="0" applyProtection="0"/>
    <xf numFmtId="0" fontId="28" fillId="23" borderId="5" applyNumberFormat="0" applyFont="0" applyAlignment="0" applyProtection="0"/>
    <xf numFmtId="0" fontId="23" fillId="20" borderId="6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26" fillId="0" borderId="7" applyNumberFormat="0" applyFont="0" applyFill="0" applyAlignment="0" applyProtection="0"/>
    <xf numFmtId="0" fontId="28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43" fontId="5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51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/>
    <xf numFmtId="0" fontId="6" fillId="0" borderId="0"/>
    <xf numFmtId="0" fontId="51" fillId="23" borderId="5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5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1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0" fontId="3" fillId="0" borderId="0"/>
    <xf numFmtId="0" fontId="52" fillId="23" borderId="5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9" fontId="52" fillId="0" borderId="0" applyFont="0" applyFill="0" applyBorder="0" applyAlignment="0" applyProtection="0"/>
    <xf numFmtId="0" fontId="52" fillId="0" borderId="7" applyNumberFormat="0" applyFont="0" applyFill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2" fillId="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2" fillId="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2" fillId="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2" fillId="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2" fillId="8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2" fillId="9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2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2" fillId="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2" fillId="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2" fillId="11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7" fillId="23" borderId="5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23" fillId="20" borderId="6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33">
    <xf numFmtId="0" fontId="0" fillId="0" borderId="0" xfId="0"/>
    <xf numFmtId="3" fontId="0" fillId="0" borderId="0" xfId="0" applyNumberFormat="1"/>
    <xf numFmtId="17" fontId="9" fillId="24" borderId="8" xfId="0" applyNumberFormat="1" applyFont="1" applyFill="1" applyBorder="1" applyAlignment="1">
      <alignment horizontal="center"/>
    </xf>
    <xf numFmtId="0" fontId="9" fillId="24" borderId="8" xfId="0" applyFont="1" applyFill="1" applyBorder="1" applyAlignment="1">
      <alignment horizontal="center"/>
    </xf>
    <xf numFmtId="3" fontId="9" fillId="24" borderId="9" xfId="0" applyNumberFormat="1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3" fontId="9" fillId="24" borderId="11" xfId="0" applyNumberFormat="1" applyFont="1" applyFill="1" applyBorder="1" applyAlignment="1">
      <alignment horizontal="center"/>
    </xf>
    <xf numFmtId="0" fontId="0" fillId="0" borderId="12" xfId="0" applyBorder="1"/>
    <xf numFmtId="0" fontId="9" fillId="24" borderId="14" xfId="0" applyNumberFormat="1" applyFont="1" applyFill="1" applyBorder="1" applyAlignment="1">
      <alignment horizontal="center"/>
    </xf>
    <xf numFmtId="0" fontId="9" fillId="24" borderId="15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center"/>
    </xf>
    <xf numFmtId="0" fontId="9" fillId="24" borderId="16" xfId="0" applyFont="1" applyFill="1" applyBorder="1" applyAlignment="1">
      <alignment horizontal="center"/>
    </xf>
    <xf numFmtId="165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0" fillId="0" borderId="9" xfId="0" applyNumberFormat="1" applyBorder="1"/>
    <xf numFmtId="0" fontId="0" fillId="0" borderId="17" xfId="0" applyBorder="1"/>
    <xf numFmtId="165" fontId="0" fillId="0" borderId="0" xfId="0" applyNumberFormat="1"/>
    <xf numFmtId="165" fontId="0" fillId="0" borderId="13" xfId="0" applyNumberFormat="1" applyBorder="1"/>
    <xf numFmtId="37" fontId="0" fillId="0" borderId="0" xfId="0" applyNumberFormat="1"/>
    <xf numFmtId="37" fontId="0" fillId="0" borderId="13" xfId="0" applyNumberFormat="1" applyBorder="1"/>
    <xf numFmtId="37" fontId="0" fillId="25" borderId="13" xfId="0" applyNumberFormat="1" applyFill="1" applyBorder="1"/>
    <xf numFmtId="0" fontId="0" fillId="0" borderId="18" xfId="0" applyBorder="1"/>
    <xf numFmtId="3" fontId="0" fillId="0" borderId="16" xfId="0" applyNumberFormat="1" applyBorder="1"/>
    <xf numFmtId="3" fontId="0" fillId="0" borderId="11" xfId="0" applyNumberFormat="1" applyBorder="1"/>
    <xf numFmtId="0" fontId="0" fillId="0" borderId="0" xfId="0" applyBorder="1"/>
    <xf numFmtId="37" fontId="0" fillId="0" borderId="0" xfId="0" applyNumberFormat="1" applyBorder="1"/>
    <xf numFmtId="10" fontId="0" fillId="0" borderId="0" xfId="0" applyNumberFormat="1" applyBorder="1"/>
    <xf numFmtId="0" fontId="0" fillId="0" borderId="0" xfId="0" applyAlignment="1">
      <alignment horizontal="center"/>
    </xf>
    <xf numFmtId="3" fontId="0" fillId="0" borderId="0" xfId="0" applyNumberFormat="1" applyBorder="1"/>
    <xf numFmtId="37" fontId="0" fillId="25" borderId="0" xfId="0" applyNumberFormat="1" applyFill="1" applyBorder="1"/>
    <xf numFmtId="3" fontId="0" fillId="25" borderId="0" xfId="0" applyNumberFormat="1" applyFill="1" applyBorder="1"/>
    <xf numFmtId="0" fontId="0" fillId="25" borderId="0" xfId="0" applyFill="1" applyBorder="1"/>
    <xf numFmtId="3" fontId="9" fillId="0" borderId="8" xfId="0" applyNumberFormat="1" applyFont="1" applyBorder="1"/>
    <xf numFmtId="3" fontId="0" fillId="0" borderId="12" xfId="0" applyNumberFormat="1" applyBorder="1"/>
    <xf numFmtId="3" fontId="9" fillId="0" borderId="12" xfId="0" applyNumberFormat="1" applyFont="1" applyBorder="1"/>
    <xf numFmtId="3" fontId="0" fillId="0" borderId="10" xfId="0" applyNumberFormat="1" applyBorder="1"/>
    <xf numFmtId="16" fontId="0" fillId="0" borderId="0" xfId="0" applyNumberFormat="1" applyBorder="1"/>
    <xf numFmtId="165" fontId="0" fillId="0" borderId="0" xfId="0" applyNumberFormat="1" applyBorder="1"/>
    <xf numFmtId="0" fontId="0" fillId="0" borderId="8" xfId="0" applyBorder="1"/>
    <xf numFmtId="0" fontId="0" fillId="0" borderId="19" xfId="0" applyBorder="1"/>
    <xf numFmtId="37" fontId="7" fillId="0" borderId="0" xfId="136" applyNumberFormat="1"/>
    <xf numFmtId="167" fontId="7" fillId="0" borderId="0" xfId="136" applyNumberFormat="1"/>
    <xf numFmtId="37" fontId="7" fillId="0" borderId="0" xfId="136" applyNumberFormat="1" applyBorder="1"/>
    <xf numFmtId="165" fontId="7" fillId="0" borderId="20" xfId="144" applyNumberFormat="1" applyBorder="1"/>
    <xf numFmtId="165" fontId="7" fillId="0" borderId="21" xfId="144" applyNumberFormat="1" applyBorder="1"/>
    <xf numFmtId="39" fontId="0" fillId="0" borderId="0" xfId="0" applyNumberFormat="1"/>
    <xf numFmtId="167" fontId="0" fillId="0" borderId="0" xfId="0" applyNumberFormat="1"/>
    <xf numFmtId="37" fontId="0" fillId="0" borderId="12" xfId="0" applyNumberFormat="1" applyBorder="1"/>
    <xf numFmtId="37" fontId="0" fillId="0" borderId="22" xfId="0" applyNumberFormat="1" applyBorder="1"/>
    <xf numFmtId="0" fontId="11" fillId="0" borderId="0" xfId="0" applyFont="1"/>
    <xf numFmtId="0" fontId="0" fillId="0" borderId="23" xfId="0" applyBorder="1"/>
    <xf numFmtId="43" fontId="7" fillId="0" borderId="0" xfId="136"/>
    <xf numFmtId="37" fontId="0" fillId="0" borderId="0" xfId="0" applyNumberFormat="1" applyFill="1" applyBorder="1"/>
    <xf numFmtId="167" fontId="7" fillId="0" borderId="0" xfId="136" applyNumberFormat="1" applyFont="1"/>
    <xf numFmtId="4" fontId="9" fillId="24" borderId="24" xfId="0" applyNumberFormat="1" applyFont="1" applyFill="1" applyBorder="1" applyAlignment="1">
      <alignment horizontal="center"/>
    </xf>
    <xf numFmtId="0" fontId="0" fillId="0" borderId="25" xfId="0" applyBorder="1"/>
    <xf numFmtId="165" fontId="0" fillId="0" borderId="26" xfId="0" applyNumberFormat="1" applyBorder="1"/>
    <xf numFmtId="37" fontId="0" fillId="0" borderId="26" xfId="0" applyNumberFormat="1" applyBorder="1"/>
    <xf numFmtId="37" fontId="0" fillId="25" borderId="26" xfId="0" applyNumberFormat="1" applyFill="1" applyBorder="1"/>
    <xf numFmtId="37" fontId="0" fillId="0" borderId="24" xfId="0" applyNumberFormat="1" applyBorder="1"/>
    <xf numFmtId="0" fontId="11" fillId="0" borderId="30" xfId="0" applyFont="1" applyBorder="1"/>
    <xf numFmtId="4" fontId="0" fillId="0" borderId="14" xfId="0" applyNumberFormat="1" applyBorder="1"/>
    <xf numFmtId="37" fontId="0" fillId="0" borderId="32" xfId="0" applyNumberFormat="1" applyBorder="1"/>
    <xf numFmtId="37" fontId="0" fillId="25" borderId="32" xfId="0" applyNumberFormat="1" applyFill="1" applyBorder="1"/>
    <xf numFmtId="165" fontId="7" fillId="0" borderId="33" xfId="144" applyNumberFormat="1" applyBorder="1"/>
    <xf numFmtId="3" fontId="0" fillId="0" borderId="34" xfId="0" applyNumberFormat="1" applyBorder="1"/>
    <xf numFmtId="37" fontId="7" fillId="25" borderId="35" xfId="136" applyNumberFormat="1" applyFill="1" applyBorder="1"/>
    <xf numFmtId="0" fontId="26" fillId="0" borderId="0" xfId="0" applyFont="1"/>
    <xf numFmtId="37" fontId="0" fillId="0" borderId="17" xfId="0" applyNumberFormat="1" applyBorder="1"/>
    <xf numFmtId="0" fontId="0" fillId="0" borderId="30" xfId="0" applyBorder="1"/>
    <xf numFmtId="165" fontId="0" fillId="0" borderId="25" xfId="0" applyNumberFormat="1" applyBorder="1"/>
    <xf numFmtId="0" fontId="9" fillId="0" borderId="36" xfId="0" applyFont="1" applyBorder="1" applyAlignment="1">
      <alignment horizontal="center"/>
    </xf>
    <xf numFmtId="0" fontId="9" fillId="0" borderId="30" xfId="0" applyFont="1" applyBorder="1"/>
    <xf numFmtId="0" fontId="9" fillId="0" borderId="30" xfId="0" applyFont="1" applyBorder="1" applyAlignment="1">
      <alignment horizontal="center"/>
    </xf>
    <xf numFmtId="0" fontId="0" fillId="0" borderId="37" xfId="0" applyBorder="1"/>
    <xf numFmtId="37" fontId="7" fillId="0" borderId="26" xfId="136" applyNumberFormat="1" applyBorder="1"/>
    <xf numFmtId="0" fontId="0" fillId="0" borderId="24" xfId="0" applyBorder="1"/>
    <xf numFmtId="37" fontId="7" fillId="0" borderId="17" xfId="136" applyNumberFormat="1" applyBorder="1"/>
    <xf numFmtId="167" fontId="7" fillId="0" borderId="17" xfId="136" applyNumberFormat="1" applyBorder="1"/>
    <xf numFmtId="0" fontId="9" fillId="24" borderId="39" xfId="0" applyNumberFormat="1" applyFont="1" applyFill="1" applyBorder="1" applyAlignment="1">
      <alignment horizontal="center"/>
    </xf>
    <xf numFmtId="0" fontId="9" fillId="24" borderId="11" xfId="0" applyFont="1" applyFill="1" applyBorder="1" applyAlignment="1">
      <alignment horizontal="center"/>
    </xf>
    <xf numFmtId="168" fontId="0" fillId="0" borderId="12" xfId="0" applyNumberFormat="1" applyBorder="1"/>
    <xf numFmtId="37" fontId="26" fillId="0" borderId="26" xfId="0" applyNumberFormat="1" applyFont="1" applyBorder="1"/>
    <xf numFmtId="10" fontId="0" fillId="0" borderId="0" xfId="216" applyNumberFormat="1" applyFont="1" applyBorder="1"/>
    <xf numFmtId="0" fontId="26" fillId="0" borderId="30" xfId="0" applyFont="1" applyBorder="1"/>
    <xf numFmtId="3" fontId="26" fillId="0" borderId="12" xfId="0" applyNumberFormat="1" applyFont="1" applyBorder="1"/>
    <xf numFmtId="10" fontId="0" fillId="0" borderId="0" xfId="0" applyNumberFormat="1"/>
    <xf numFmtId="37" fontId="0" fillId="0" borderId="40" xfId="0" applyNumberFormat="1" applyBorder="1"/>
    <xf numFmtId="37" fontId="26" fillId="0" borderId="0" xfId="0" applyNumberFormat="1" applyFont="1"/>
    <xf numFmtId="43" fontId="0" fillId="0" borderId="0" xfId="136" applyFont="1"/>
    <xf numFmtId="10" fontId="0" fillId="0" borderId="0" xfId="216" applyNumberFormat="1" applyFont="1"/>
    <xf numFmtId="14" fontId="0" fillId="0" borderId="43" xfId="0" applyNumberFormat="1" applyBorder="1" applyAlignment="1">
      <alignment horizontal="center"/>
    </xf>
    <xf numFmtId="4" fontId="8" fillId="24" borderId="44" xfId="0" quotePrefix="1" applyNumberFormat="1" applyFont="1" applyFill="1" applyBorder="1" applyAlignment="1">
      <alignment horizontal="center"/>
    </xf>
    <xf numFmtId="9" fontId="0" fillId="0" borderId="0" xfId="216" applyFont="1"/>
    <xf numFmtId="167" fontId="30" fillId="0" borderId="0" xfId="136" applyNumberFormat="1" applyFont="1"/>
    <xf numFmtId="167" fontId="7" fillId="0" borderId="0" xfId="136" applyNumberFormat="1" applyBorder="1"/>
    <xf numFmtId="167" fontId="7" fillId="0" borderId="16" xfId="136" applyNumberFormat="1" applyBorder="1"/>
    <xf numFmtId="167" fontId="7" fillId="0" borderId="12" xfId="136" applyNumberFormat="1" applyBorder="1"/>
    <xf numFmtId="1" fontId="0" fillId="0" borderId="26" xfId="136" applyNumberFormat="1" applyFont="1" applyBorder="1"/>
    <xf numFmtId="1" fontId="0" fillId="0" borderId="26" xfId="0" applyNumberFormat="1" applyBorder="1"/>
    <xf numFmtId="43" fontId="11" fillId="0" borderId="12" xfId="136" applyFont="1" applyBorder="1"/>
    <xf numFmtId="37" fontId="7" fillId="0" borderId="0" xfId="136" applyNumberFormat="1" applyFill="1" applyBorder="1"/>
    <xf numFmtId="14" fontId="11" fillId="0" borderId="48" xfId="0" applyNumberFormat="1" applyFont="1" applyBorder="1" applyAlignment="1">
      <alignment horizontal="center"/>
    </xf>
    <xf numFmtId="0" fontId="32" fillId="0" borderId="0" xfId="0" applyFont="1"/>
    <xf numFmtId="0" fontId="10" fillId="0" borderId="16" xfId="0" applyFont="1" applyBorder="1" applyAlignment="1">
      <alignment horizontal="centerContinuous"/>
    </xf>
    <xf numFmtId="0" fontId="32" fillId="0" borderId="16" xfId="0" applyFont="1" applyBorder="1"/>
    <xf numFmtId="0" fontId="32" fillId="0" borderId="44" xfId="0" applyFont="1" applyBorder="1"/>
    <xf numFmtId="0" fontId="32" fillId="0" borderId="12" xfId="0" applyFont="1" applyBorder="1"/>
    <xf numFmtId="0" fontId="8" fillId="0" borderId="8" xfId="0" applyFont="1" applyBorder="1" applyAlignment="1">
      <alignment horizontal="center"/>
    </xf>
    <xf numFmtId="0" fontId="8" fillId="26" borderId="8" xfId="0" applyFont="1" applyFill="1" applyBorder="1" applyAlignment="1">
      <alignment horizontal="center"/>
    </xf>
    <xf numFmtId="0" fontId="8" fillId="27" borderId="8" xfId="0" applyFont="1" applyFill="1" applyBorder="1" applyAlignment="1">
      <alignment horizontal="center"/>
    </xf>
    <xf numFmtId="0" fontId="32" fillId="0" borderId="10" xfId="0" applyFont="1" applyBorder="1"/>
    <xf numFmtId="0" fontId="8" fillId="0" borderId="10" xfId="0" applyFont="1" applyBorder="1" applyAlignment="1">
      <alignment horizontal="center"/>
    </xf>
    <xf numFmtId="0" fontId="8" fillId="26" borderId="10" xfId="0" applyFont="1" applyFill="1" applyBorder="1" applyAlignment="1">
      <alignment horizontal="center"/>
    </xf>
    <xf numFmtId="0" fontId="8" fillId="27" borderId="10" xfId="0" applyFont="1" applyFill="1" applyBorder="1" applyAlignment="1">
      <alignment horizontal="center"/>
    </xf>
    <xf numFmtId="0" fontId="33" fillId="0" borderId="12" xfId="0" applyFont="1" applyBorder="1"/>
    <xf numFmtId="0" fontId="26" fillId="0" borderId="12" xfId="0" applyFont="1" applyBorder="1"/>
    <xf numFmtId="165" fontId="26" fillId="26" borderId="12" xfId="0" applyNumberFormat="1" applyFont="1" applyFill="1" applyBorder="1" applyAlignment="1">
      <alignment horizontal="right"/>
    </xf>
    <xf numFmtId="0" fontId="26" fillId="59" borderId="12" xfId="0" applyFont="1" applyFill="1" applyBorder="1"/>
    <xf numFmtId="0" fontId="26" fillId="26" borderId="12" xfId="0" applyFont="1" applyFill="1" applyBorder="1"/>
    <xf numFmtId="0" fontId="26" fillId="27" borderId="12" xfId="0" applyFont="1" applyFill="1" applyBorder="1"/>
    <xf numFmtId="0" fontId="8" fillId="0" borderId="10" xfId="0" applyFont="1" applyBorder="1"/>
    <xf numFmtId="165" fontId="11" fillId="0" borderId="0" xfId="0" applyNumberFormat="1" applyFont="1"/>
    <xf numFmtId="165" fontId="26" fillId="0" borderId="12" xfId="149" applyFont="1" applyBorder="1"/>
    <xf numFmtId="165" fontId="26" fillId="26" borderId="12" xfId="149" applyFont="1" applyFill="1" applyBorder="1"/>
    <xf numFmtId="37" fontId="26" fillId="0" borderId="12" xfId="143" applyNumberFormat="1" applyFont="1" applyBorder="1"/>
    <xf numFmtId="37" fontId="26" fillId="26" borderId="12" xfId="0" applyNumberFormat="1" applyFont="1" applyFill="1" applyBorder="1"/>
    <xf numFmtId="37" fontId="26" fillId="26" borderId="12" xfId="143" applyNumberFormat="1" applyFont="1" applyFill="1" applyBorder="1"/>
    <xf numFmtId="0" fontId="8" fillId="24" borderId="41" xfId="0" applyFont="1" applyFill="1" applyBorder="1" applyAlignment="1">
      <alignment horizontal="center"/>
    </xf>
    <xf numFmtId="0" fontId="8" fillId="24" borderId="42" xfId="0" applyFont="1" applyFill="1" applyBorder="1" applyAlignment="1">
      <alignment horizontal="center"/>
    </xf>
    <xf numFmtId="14" fontId="11" fillId="0" borderId="43" xfId="0" applyNumberFormat="1" applyFont="1" applyBorder="1" applyAlignment="1">
      <alignment horizontal="center"/>
    </xf>
    <xf numFmtId="167" fontId="26" fillId="0" borderId="0" xfId="136" applyNumberFormat="1" applyFont="1"/>
    <xf numFmtId="165" fontId="26" fillId="59" borderId="12" xfId="149" applyFont="1" applyFill="1" applyBorder="1"/>
    <xf numFmtId="165" fontId="26" fillId="27" borderId="12" xfId="149" applyFont="1" applyFill="1" applyBorder="1"/>
    <xf numFmtId="37" fontId="26" fillId="59" borderId="12" xfId="0" applyNumberFormat="1" applyFont="1" applyFill="1" applyBorder="1"/>
    <xf numFmtId="37" fontId="26" fillId="27" borderId="12" xfId="136" applyNumberFormat="1" applyFont="1" applyFill="1" applyBorder="1"/>
    <xf numFmtId="0" fontId="33" fillId="0" borderId="44" xfId="0" applyFont="1" applyBorder="1"/>
    <xf numFmtId="37" fontId="9" fillId="0" borderId="44" xfId="143" applyNumberFormat="1" applyFont="1" applyBorder="1"/>
    <xf numFmtId="37" fontId="9" fillId="26" borderId="44" xfId="143" applyNumberFormat="1" applyFont="1" applyFill="1" applyBorder="1"/>
    <xf numFmtId="37" fontId="9" fillId="27" borderId="44" xfId="143" applyNumberFormat="1" applyFont="1" applyFill="1" applyBorder="1"/>
    <xf numFmtId="37" fontId="9" fillId="27" borderId="44" xfId="136" applyNumberFormat="1" applyFont="1" applyFill="1" applyBorder="1"/>
    <xf numFmtId="37" fontId="26" fillId="0" borderId="44" xfId="143" applyNumberFormat="1" applyFont="1" applyBorder="1"/>
    <xf numFmtId="37" fontId="26" fillId="26" borderId="44" xfId="143" applyNumberFormat="1" applyFont="1" applyFill="1" applyBorder="1"/>
    <xf numFmtId="37" fontId="26" fillId="27" borderId="44" xfId="143" applyNumberFormat="1" applyFont="1" applyFill="1" applyBorder="1"/>
    <xf numFmtId="37" fontId="26" fillId="27" borderId="12" xfId="143" applyNumberFormat="1" applyFont="1" applyFill="1" applyBorder="1"/>
    <xf numFmtId="37" fontId="26" fillId="0" borderId="10" xfId="143" applyNumberFormat="1" applyFont="1" applyBorder="1"/>
    <xf numFmtId="37" fontId="26" fillId="26" borderId="10" xfId="143" applyNumberFormat="1" applyFont="1" applyFill="1" applyBorder="1"/>
    <xf numFmtId="37" fontId="26" fillId="27" borderId="10" xfId="143" applyNumberFormat="1" applyFont="1" applyFill="1" applyBorder="1"/>
    <xf numFmtId="0" fontId="33" fillId="0" borderId="10" xfId="0" applyFont="1" applyBorder="1"/>
    <xf numFmtId="37" fontId="9" fillId="0" borderId="10" xfId="0" applyNumberFormat="1" applyFont="1" applyBorder="1"/>
    <xf numFmtId="37" fontId="9" fillId="26" borderId="10" xfId="143" applyNumberFormat="1" applyFont="1" applyFill="1" applyBorder="1"/>
    <xf numFmtId="37" fontId="9" fillId="27" borderId="10" xfId="143" applyNumberFormat="1" applyFont="1" applyFill="1" applyBorder="1"/>
    <xf numFmtId="165" fontId="33" fillId="0" borderId="10" xfId="144" applyNumberFormat="1" applyFont="1" applyBorder="1" applyAlignment="1">
      <alignment horizontal="right"/>
    </xf>
    <xf numFmtId="165" fontId="33" fillId="26" borderId="10" xfId="144" applyNumberFormat="1" applyFont="1" applyFill="1" applyBorder="1" applyAlignment="1">
      <alignment horizontal="right"/>
    </xf>
    <xf numFmtId="165" fontId="33" fillId="27" borderId="10" xfId="144" applyNumberFormat="1" applyFont="1" applyFill="1" applyBorder="1"/>
    <xf numFmtId="167" fontId="0" fillId="0" borderId="0" xfId="136" applyNumberFormat="1" applyFont="1"/>
    <xf numFmtId="167" fontId="7" fillId="0" borderId="10" xfId="136" applyNumberFormat="1" applyBorder="1"/>
    <xf numFmtId="167" fontId="7" fillId="0" borderId="38" xfId="136" applyNumberFormat="1" applyBorder="1"/>
    <xf numFmtId="167" fontId="7" fillId="0" borderId="20" xfId="136" applyNumberFormat="1" applyBorder="1"/>
    <xf numFmtId="167" fontId="29" fillId="0" borderId="18" xfId="136" applyNumberFormat="1" applyFont="1" applyBorder="1"/>
    <xf numFmtId="167" fontId="7" fillId="0" borderId="16" xfId="136" applyNumberFormat="1" applyFont="1" applyBorder="1"/>
    <xf numFmtId="169" fontId="7" fillId="0" borderId="0" xfId="144" applyNumberFormat="1" applyFont="1"/>
    <xf numFmtId="169" fontId="7" fillId="0" borderId="38" xfId="144" applyNumberFormat="1" applyBorder="1"/>
    <xf numFmtId="169" fontId="7" fillId="0" borderId="20" xfId="144" applyNumberFormat="1" applyBorder="1"/>
    <xf numFmtId="169" fontId="0" fillId="0" borderId="0" xfId="0" applyNumberFormat="1"/>
    <xf numFmtId="0" fontId="8" fillId="24" borderId="50" xfId="0" applyFont="1" applyFill="1" applyBorder="1" applyAlignment="1">
      <alignment horizontal="center"/>
    </xf>
    <xf numFmtId="3" fontId="0" fillId="0" borderId="8" xfId="0" applyNumberFormat="1" applyBorder="1"/>
    <xf numFmtId="169" fontId="7" fillId="0" borderId="12" xfId="144" applyNumberFormat="1" applyBorder="1"/>
    <xf numFmtId="167" fontId="7" fillId="0" borderId="22" xfId="136" applyNumberFormat="1" applyBorder="1"/>
    <xf numFmtId="167" fontId="7" fillId="0" borderId="12" xfId="136" applyNumberFormat="1" applyFont="1" applyBorder="1"/>
    <xf numFmtId="37" fontId="7" fillId="0" borderId="12" xfId="136" applyNumberFormat="1" applyBorder="1"/>
    <xf numFmtId="169" fontId="7" fillId="0" borderId="22" xfId="144" applyNumberFormat="1" applyBorder="1"/>
    <xf numFmtId="165" fontId="7" fillId="0" borderId="12" xfId="149" applyFont="1" applyBorder="1"/>
    <xf numFmtId="0" fontId="7" fillId="0" borderId="12" xfId="0" applyFont="1" applyBorder="1"/>
    <xf numFmtId="0" fontId="11" fillId="0" borderId="0" xfId="0" applyFont="1" applyFill="1" applyBorder="1"/>
    <xf numFmtId="3" fontId="7" fillId="0" borderId="12" xfId="0" applyNumberFormat="1" applyFont="1" applyBorder="1"/>
    <xf numFmtId="44" fontId="11" fillId="0" borderId="12" xfId="144" applyFont="1" applyFill="1" applyBorder="1"/>
    <xf numFmtId="43" fontId="11" fillId="0" borderId="12" xfId="136" applyFont="1" applyFill="1" applyBorder="1"/>
    <xf numFmtId="0" fontId="11" fillId="0" borderId="30" xfId="0" applyFont="1" applyFill="1" applyBorder="1"/>
    <xf numFmtId="14" fontId="11" fillId="0" borderId="48" xfId="0" applyNumberFormat="1" applyFont="1" applyFill="1" applyBorder="1" applyAlignment="1">
      <alignment horizontal="center"/>
    </xf>
    <xf numFmtId="43" fontId="11" fillId="0" borderId="8" xfId="136" applyFont="1" applyFill="1" applyBorder="1"/>
    <xf numFmtId="43" fontId="11" fillId="0" borderId="22" xfId="136" applyFont="1" applyFill="1" applyBorder="1"/>
    <xf numFmtId="0" fontId="11" fillId="0" borderId="43" xfId="0" applyFont="1" applyFill="1" applyBorder="1" applyAlignment="1">
      <alignment horizontal="center"/>
    </xf>
    <xf numFmtId="0" fontId="11" fillId="0" borderId="45" xfId="0" applyFont="1" applyFill="1" applyBorder="1"/>
    <xf numFmtId="0" fontId="11" fillId="0" borderId="61" xfId="0" applyFont="1" applyFill="1" applyBorder="1"/>
    <xf numFmtId="0" fontId="11" fillId="0" borderId="47" xfId="0" applyFont="1" applyFill="1" applyBorder="1"/>
    <xf numFmtId="0" fontId="11" fillId="0" borderId="46" xfId="0" applyFont="1" applyFill="1" applyBorder="1" applyAlignment="1">
      <alignment horizontal="center"/>
    </xf>
    <xf numFmtId="0" fontId="7" fillId="0" borderId="0" xfId="0" applyFont="1"/>
    <xf numFmtId="167" fontId="7" fillId="0" borderId="18" xfId="136" applyNumberFormat="1" applyFont="1" applyBorder="1"/>
    <xf numFmtId="169" fontId="7" fillId="0" borderId="17" xfId="144" applyNumberFormat="1" applyFont="1" applyBorder="1"/>
    <xf numFmtId="167" fontId="0" fillId="0" borderId="17" xfId="136" applyNumberFormat="1" applyFont="1" applyBorder="1"/>
    <xf numFmtId="167" fontId="7" fillId="0" borderId="18" xfId="136" applyNumberFormat="1" applyBorder="1"/>
    <xf numFmtId="167" fontId="7" fillId="0" borderId="17" xfId="136" applyNumberFormat="1" applyFont="1" applyBorder="1"/>
    <xf numFmtId="167" fontId="7" fillId="0" borderId="0" xfId="136" applyNumberFormat="1"/>
    <xf numFmtId="167" fontId="0" fillId="0" borderId="0" xfId="136" applyNumberFormat="1" applyFont="1"/>
    <xf numFmtId="169" fontId="7" fillId="0" borderId="0" xfId="144" applyNumberFormat="1" applyFont="1"/>
    <xf numFmtId="167" fontId="7" fillId="0" borderId="0" xfId="136" applyNumberFormat="1"/>
    <xf numFmtId="167" fontId="7" fillId="0" borderId="0" xfId="136" applyNumberFormat="1" applyBorder="1"/>
    <xf numFmtId="167" fontId="7" fillId="0" borderId="16" xfId="136" applyNumberFormat="1" applyBorder="1"/>
    <xf numFmtId="167" fontId="7" fillId="0" borderId="17" xfId="136" applyNumberFormat="1" applyBorder="1"/>
    <xf numFmtId="4" fontId="9" fillId="24" borderId="25" xfId="0" quotePrefix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37" fontId="0" fillId="0" borderId="13" xfId="0" applyNumberFormat="1" applyBorder="1"/>
    <xf numFmtId="10" fontId="0" fillId="0" borderId="0" xfId="0" applyNumberFormat="1" applyBorder="1"/>
    <xf numFmtId="37" fontId="0" fillId="0" borderId="12" xfId="0" applyNumberFormat="1" applyBorder="1"/>
    <xf numFmtId="0" fontId="0" fillId="0" borderId="0" xfId="0"/>
    <xf numFmtId="0" fontId="7" fillId="0" borderId="10" xfId="0" applyFont="1" applyBorder="1"/>
    <xf numFmtId="37" fontId="7" fillId="0" borderId="0" xfId="0" applyNumberFormat="1" applyFont="1"/>
    <xf numFmtId="3" fontId="0" fillId="0" borderId="12" xfId="0" applyNumberFormat="1" applyFont="1" applyBorder="1"/>
    <xf numFmtId="37" fontId="0" fillId="0" borderId="0" xfId="0" applyNumberFormat="1" applyFill="1"/>
    <xf numFmtId="0" fontId="11" fillId="0" borderId="30" xfId="0" applyFont="1" applyBorder="1" applyAlignment="1"/>
    <xf numFmtId="3" fontId="0" fillId="0" borderId="0" xfId="216" applyNumberFormat="1" applyFont="1"/>
    <xf numFmtId="167" fontId="0" fillId="0" borderId="0" xfId="136" applyNumberFormat="1" applyFont="1" applyBorder="1"/>
    <xf numFmtId="165" fontId="7" fillId="0" borderId="0" xfId="0" applyNumberFormat="1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NumberFormat="1" applyFont="1" applyBorder="1" applyAlignment="1">
      <alignment horizontal="center"/>
    </xf>
    <xf numFmtId="166" fontId="9" fillId="0" borderId="0" xfId="0" quotePrefix="1" applyNumberFormat="1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17" fontId="8" fillId="0" borderId="49" xfId="0" applyNumberFormat="1" applyFont="1" applyFill="1" applyBorder="1" applyAlignment="1">
      <alignment horizontal="center"/>
    </xf>
    <xf numFmtId="17" fontId="8" fillId="0" borderId="50" xfId="0" applyNumberFormat="1" applyFont="1" applyFill="1" applyBorder="1" applyAlignment="1">
      <alignment horizontal="center"/>
    </xf>
    <xf numFmtId="17" fontId="8" fillId="0" borderId="51" xfId="0" applyNumberFormat="1" applyFont="1" applyFill="1" applyBorder="1" applyAlignment="1">
      <alignment horizontal="center"/>
    </xf>
    <xf numFmtId="17" fontId="8" fillId="0" borderId="49" xfId="0" quotePrefix="1" applyNumberFormat="1" applyFont="1" applyBorder="1" applyAlignment="1">
      <alignment horizontal="center"/>
    </xf>
    <xf numFmtId="17" fontId="8" fillId="0" borderId="50" xfId="0" quotePrefix="1" applyNumberFormat="1" applyFont="1" applyBorder="1" applyAlignment="1">
      <alignment horizontal="center"/>
    </xf>
    <xf numFmtId="17" fontId="8" fillId="0" borderId="51" xfId="0" quotePrefix="1" applyNumberFormat="1" applyFont="1" applyBorder="1" applyAlignment="1">
      <alignment horizontal="center"/>
    </xf>
    <xf numFmtId="0" fontId="31" fillId="0" borderId="37" xfId="0" applyNumberFormat="1" applyFont="1" applyBorder="1" applyAlignment="1">
      <alignment horizontal="center"/>
    </xf>
    <xf numFmtId="0" fontId="31" fillId="0" borderId="16" xfId="0" applyNumberFormat="1" applyFont="1" applyBorder="1" applyAlignment="1">
      <alignment horizontal="center"/>
    </xf>
    <xf numFmtId="0" fontId="31" fillId="0" borderId="31" xfId="0" applyNumberFormat="1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</cellXfs>
  <cellStyles count="64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237" xr:uid="{00000000-0005-0000-0000-0000EF000000}"/>
    <cellStyle name="20% - Accent1 2 2 3" xfId="320" xr:uid="{00000000-0005-0000-0000-000002000000}"/>
    <cellStyle name="20% - Accent1 2 2 4" xfId="374" xr:uid="{00000000-0005-0000-0000-000002000000}"/>
    <cellStyle name="20% - Accent1 2 2 5" xfId="428" xr:uid="{00000000-0005-0000-0000-000002000000}"/>
    <cellStyle name="20% - Accent1 2 2 6" xfId="489" xr:uid="{00000000-0005-0000-0000-000002000000}"/>
    <cellStyle name="20% - Accent1 2 2 7" xfId="548" xr:uid="{00000000-0005-0000-0000-000031000000}"/>
    <cellStyle name="20% - Accent1 2 3" xfId="236" xr:uid="{00000000-0005-0000-0000-0000EE000000}"/>
    <cellStyle name="20% - Accent1 2 4" xfId="319" xr:uid="{00000000-0005-0000-0000-000001000000}"/>
    <cellStyle name="20% - Accent1 2 5" xfId="373" xr:uid="{00000000-0005-0000-0000-000001000000}"/>
    <cellStyle name="20% - Accent1 2 6" xfId="427" xr:uid="{00000000-0005-0000-0000-000001000000}"/>
    <cellStyle name="20% - Accent1 2 7" xfId="488" xr:uid="{00000000-0005-0000-0000-000001000000}"/>
    <cellStyle name="20% - Accent1 2 8" xfId="547" xr:uid="{00000000-0005-0000-0000-000030000000}"/>
    <cellStyle name="20% - Accent1 3" xfId="4" xr:uid="{00000000-0005-0000-0000-000003000000}"/>
    <cellStyle name="20% - Accent1 3 2" xfId="5" xr:uid="{00000000-0005-0000-0000-000004000000}"/>
    <cellStyle name="20% - Accent1 3 2 2" xfId="239" xr:uid="{00000000-0005-0000-0000-0000F1000000}"/>
    <cellStyle name="20% - Accent1 3 2 3" xfId="322" xr:uid="{00000000-0005-0000-0000-000004000000}"/>
    <cellStyle name="20% - Accent1 3 2 4" xfId="376" xr:uid="{00000000-0005-0000-0000-000004000000}"/>
    <cellStyle name="20% - Accent1 3 2 5" xfId="430" xr:uid="{00000000-0005-0000-0000-000004000000}"/>
    <cellStyle name="20% - Accent1 3 2 6" xfId="491" xr:uid="{00000000-0005-0000-0000-000004000000}"/>
    <cellStyle name="20% - Accent1 3 2 7" xfId="550" xr:uid="{00000000-0005-0000-0000-000033000000}"/>
    <cellStyle name="20% - Accent1 3 3" xfId="238" xr:uid="{00000000-0005-0000-0000-0000F0000000}"/>
    <cellStyle name="20% - Accent1 3 4" xfId="321" xr:uid="{00000000-0005-0000-0000-000003000000}"/>
    <cellStyle name="20% - Accent1 3 5" xfId="375" xr:uid="{00000000-0005-0000-0000-000003000000}"/>
    <cellStyle name="20% - Accent1 3 6" xfId="429" xr:uid="{00000000-0005-0000-0000-000003000000}"/>
    <cellStyle name="20% - Accent1 3 7" xfId="490" xr:uid="{00000000-0005-0000-0000-000003000000}"/>
    <cellStyle name="20% - Accent1 3 8" xfId="549" xr:uid="{00000000-0005-0000-0000-000032000000}"/>
    <cellStyle name="20% - Accent1 4" xfId="546" xr:uid="{00000000-0005-0000-0000-00002F000000}"/>
    <cellStyle name="20% - Accent2" xfId="6" builtinId="34" customBuiltin="1"/>
    <cellStyle name="20% - Accent2 2" xfId="7" xr:uid="{00000000-0005-0000-0000-000006000000}"/>
    <cellStyle name="20% - Accent2 2 2" xfId="8" xr:uid="{00000000-0005-0000-0000-000007000000}"/>
    <cellStyle name="20% - Accent2 2 2 2" xfId="241" xr:uid="{00000000-0005-0000-0000-0000F3000000}"/>
    <cellStyle name="20% - Accent2 2 2 3" xfId="324" xr:uid="{00000000-0005-0000-0000-000007000000}"/>
    <cellStyle name="20% - Accent2 2 2 4" xfId="378" xr:uid="{00000000-0005-0000-0000-000007000000}"/>
    <cellStyle name="20% - Accent2 2 2 5" xfId="432" xr:uid="{00000000-0005-0000-0000-000007000000}"/>
    <cellStyle name="20% - Accent2 2 2 6" xfId="493" xr:uid="{00000000-0005-0000-0000-000007000000}"/>
    <cellStyle name="20% - Accent2 2 2 7" xfId="553" xr:uid="{00000000-0005-0000-0000-000036000000}"/>
    <cellStyle name="20% - Accent2 2 3" xfId="240" xr:uid="{00000000-0005-0000-0000-0000F2000000}"/>
    <cellStyle name="20% - Accent2 2 4" xfId="323" xr:uid="{00000000-0005-0000-0000-000006000000}"/>
    <cellStyle name="20% - Accent2 2 5" xfId="377" xr:uid="{00000000-0005-0000-0000-000006000000}"/>
    <cellStyle name="20% - Accent2 2 6" xfId="431" xr:uid="{00000000-0005-0000-0000-000006000000}"/>
    <cellStyle name="20% - Accent2 2 7" xfId="492" xr:uid="{00000000-0005-0000-0000-000006000000}"/>
    <cellStyle name="20% - Accent2 2 8" xfId="552" xr:uid="{00000000-0005-0000-0000-000035000000}"/>
    <cellStyle name="20% - Accent2 3" xfId="9" xr:uid="{00000000-0005-0000-0000-000008000000}"/>
    <cellStyle name="20% - Accent2 3 2" xfId="10" xr:uid="{00000000-0005-0000-0000-000009000000}"/>
    <cellStyle name="20% - Accent2 3 2 2" xfId="243" xr:uid="{00000000-0005-0000-0000-0000F5000000}"/>
    <cellStyle name="20% - Accent2 3 2 3" xfId="326" xr:uid="{00000000-0005-0000-0000-000009000000}"/>
    <cellStyle name="20% - Accent2 3 2 4" xfId="380" xr:uid="{00000000-0005-0000-0000-000009000000}"/>
    <cellStyle name="20% - Accent2 3 2 5" xfId="434" xr:uid="{00000000-0005-0000-0000-000009000000}"/>
    <cellStyle name="20% - Accent2 3 2 6" xfId="495" xr:uid="{00000000-0005-0000-0000-000009000000}"/>
    <cellStyle name="20% - Accent2 3 2 7" xfId="555" xr:uid="{00000000-0005-0000-0000-000038000000}"/>
    <cellStyle name="20% - Accent2 3 3" xfId="242" xr:uid="{00000000-0005-0000-0000-0000F4000000}"/>
    <cellStyle name="20% - Accent2 3 4" xfId="325" xr:uid="{00000000-0005-0000-0000-000008000000}"/>
    <cellStyle name="20% - Accent2 3 5" xfId="379" xr:uid="{00000000-0005-0000-0000-000008000000}"/>
    <cellStyle name="20% - Accent2 3 6" xfId="433" xr:uid="{00000000-0005-0000-0000-000008000000}"/>
    <cellStyle name="20% - Accent2 3 7" xfId="494" xr:uid="{00000000-0005-0000-0000-000008000000}"/>
    <cellStyle name="20% - Accent2 3 8" xfId="554" xr:uid="{00000000-0005-0000-0000-000037000000}"/>
    <cellStyle name="20% - Accent2 4" xfId="551" xr:uid="{00000000-0005-0000-0000-000034000000}"/>
    <cellStyle name="20% - Accent3" xfId="11" builtinId="38" customBuiltin="1"/>
    <cellStyle name="20% - Accent3 2" xfId="12" xr:uid="{00000000-0005-0000-0000-00000B000000}"/>
    <cellStyle name="20% - Accent3 2 2" xfId="13" xr:uid="{00000000-0005-0000-0000-00000C000000}"/>
    <cellStyle name="20% - Accent3 2 2 2" xfId="245" xr:uid="{00000000-0005-0000-0000-0000F7000000}"/>
    <cellStyle name="20% - Accent3 2 2 3" xfId="328" xr:uid="{00000000-0005-0000-0000-00000C000000}"/>
    <cellStyle name="20% - Accent3 2 2 4" xfId="382" xr:uid="{00000000-0005-0000-0000-00000C000000}"/>
    <cellStyle name="20% - Accent3 2 2 5" xfId="436" xr:uid="{00000000-0005-0000-0000-00000C000000}"/>
    <cellStyle name="20% - Accent3 2 2 6" xfId="497" xr:uid="{00000000-0005-0000-0000-00000C000000}"/>
    <cellStyle name="20% - Accent3 2 2 7" xfId="558" xr:uid="{00000000-0005-0000-0000-00003B000000}"/>
    <cellStyle name="20% - Accent3 2 3" xfId="244" xr:uid="{00000000-0005-0000-0000-0000F6000000}"/>
    <cellStyle name="20% - Accent3 2 4" xfId="327" xr:uid="{00000000-0005-0000-0000-00000B000000}"/>
    <cellStyle name="20% - Accent3 2 5" xfId="381" xr:uid="{00000000-0005-0000-0000-00000B000000}"/>
    <cellStyle name="20% - Accent3 2 6" xfId="435" xr:uid="{00000000-0005-0000-0000-00000B000000}"/>
    <cellStyle name="20% - Accent3 2 7" xfId="496" xr:uid="{00000000-0005-0000-0000-00000B000000}"/>
    <cellStyle name="20% - Accent3 2 8" xfId="557" xr:uid="{00000000-0005-0000-0000-00003A000000}"/>
    <cellStyle name="20% - Accent3 3" xfId="14" xr:uid="{00000000-0005-0000-0000-00000D000000}"/>
    <cellStyle name="20% - Accent3 3 2" xfId="15" xr:uid="{00000000-0005-0000-0000-00000E000000}"/>
    <cellStyle name="20% - Accent3 3 2 2" xfId="247" xr:uid="{00000000-0005-0000-0000-0000F9000000}"/>
    <cellStyle name="20% - Accent3 3 2 3" xfId="330" xr:uid="{00000000-0005-0000-0000-00000E000000}"/>
    <cellStyle name="20% - Accent3 3 2 4" xfId="384" xr:uid="{00000000-0005-0000-0000-00000E000000}"/>
    <cellStyle name="20% - Accent3 3 2 5" xfId="438" xr:uid="{00000000-0005-0000-0000-00000E000000}"/>
    <cellStyle name="20% - Accent3 3 2 6" xfId="499" xr:uid="{00000000-0005-0000-0000-00000E000000}"/>
    <cellStyle name="20% - Accent3 3 2 7" xfId="560" xr:uid="{00000000-0005-0000-0000-00003D000000}"/>
    <cellStyle name="20% - Accent3 3 3" xfId="246" xr:uid="{00000000-0005-0000-0000-0000F8000000}"/>
    <cellStyle name="20% - Accent3 3 4" xfId="329" xr:uid="{00000000-0005-0000-0000-00000D000000}"/>
    <cellStyle name="20% - Accent3 3 5" xfId="383" xr:uid="{00000000-0005-0000-0000-00000D000000}"/>
    <cellStyle name="20% - Accent3 3 6" xfId="437" xr:uid="{00000000-0005-0000-0000-00000D000000}"/>
    <cellStyle name="20% - Accent3 3 7" xfId="498" xr:uid="{00000000-0005-0000-0000-00000D000000}"/>
    <cellStyle name="20% - Accent3 3 8" xfId="559" xr:uid="{00000000-0005-0000-0000-00003C000000}"/>
    <cellStyle name="20% - Accent3 4" xfId="556" xr:uid="{00000000-0005-0000-0000-000039000000}"/>
    <cellStyle name="20% - Accent4" xfId="16" builtinId="42" customBuiltin="1"/>
    <cellStyle name="20% - Accent4 2" xfId="17" xr:uid="{00000000-0005-0000-0000-000010000000}"/>
    <cellStyle name="20% - Accent4 2 2" xfId="18" xr:uid="{00000000-0005-0000-0000-000011000000}"/>
    <cellStyle name="20% - Accent4 2 2 2" xfId="249" xr:uid="{00000000-0005-0000-0000-0000FB000000}"/>
    <cellStyle name="20% - Accent4 2 2 3" xfId="332" xr:uid="{00000000-0005-0000-0000-000011000000}"/>
    <cellStyle name="20% - Accent4 2 2 4" xfId="386" xr:uid="{00000000-0005-0000-0000-000011000000}"/>
    <cellStyle name="20% - Accent4 2 2 5" xfId="440" xr:uid="{00000000-0005-0000-0000-000011000000}"/>
    <cellStyle name="20% - Accent4 2 2 6" xfId="501" xr:uid="{00000000-0005-0000-0000-000011000000}"/>
    <cellStyle name="20% - Accent4 2 2 7" xfId="563" xr:uid="{00000000-0005-0000-0000-000040000000}"/>
    <cellStyle name="20% - Accent4 2 3" xfId="248" xr:uid="{00000000-0005-0000-0000-0000FA000000}"/>
    <cellStyle name="20% - Accent4 2 4" xfId="331" xr:uid="{00000000-0005-0000-0000-000010000000}"/>
    <cellStyle name="20% - Accent4 2 5" xfId="385" xr:uid="{00000000-0005-0000-0000-000010000000}"/>
    <cellStyle name="20% - Accent4 2 6" xfId="439" xr:uid="{00000000-0005-0000-0000-000010000000}"/>
    <cellStyle name="20% - Accent4 2 7" xfId="500" xr:uid="{00000000-0005-0000-0000-000010000000}"/>
    <cellStyle name="20% - Accent4 2 8" xfId="562" xr:uid="{00000000-0005-0000-0000-00003F000000}"/>
    <cellStyle name="20% - Accent4 3" xfId="19" xr:uid="{00000000-0005-0000-0000-000012000000}"/>
    <cellStyle name="20% - Accent4 3 2" xfId="20" xr:uid="{00000000-0005-0000-0000-000013000000}"/>
    <cellStyle name="20% - Accent4 3 2 2" xfId="251" xr:uid="{00000000-0005-0000-0000-0000FD000000}"/>
    <cellStyle name="20% - Accent4 3 2 3" xfId="334" xr:uid="{00000000-0005-0000-0000-000013000000}"/>
    <cellStyle name="20% - Accent4 3 2 4" xfId="388" xr:uid="{00000000-0005-0000-0000-000013000000}"/>
    <cellStyle name="20% - Accent4 3 2 5" xfId="442" xr:uid="{00000000-0005-0000-0000-000013000000}"/>
    <cellStyle name="20% - Accent4 3 2 6" xfId="503" xr:uid="{00000000-0005-0000-0000-000013000000}"/>
    <cellStyle name="20% - Accent4 3 2 7" xfId="565" xr:uid="{00000000-0005-0000-0000-000042000000}"/>
    <cellStyle name="20% - Accent4 3 3" xfId="250" xr:uid="{00000000-0005-0000-0000-0000FC000000}"/>
    <cellStyle name="20% - Accent4 3 4" xfId="333" xr:uid="{00000000-0005-0000-0000-000012000000}"/>
    <cellStyle name="20% - Accent4 3 5" xfId="387" xr:uid="{00000000-0005-0000-0000-000012000000}"/>
    <cellStyle name="20% - Accent4 3 6" xfId="441" xr:uid="{00000000-0005-0000-0000-000012000000}"/>
    <cellStyle name="20% - Accent4 3 7" xfId="502" xr:uid="{00000000-0005-0000-0000-000012000000}"/>
    <cellStyle name="20% - Accent4 3 8" xfId="564" xr:uid="{00000000-0005-0000-0000-000041000000}"/>
    <cellStyle name="20% - Accent4 4" xfId="561" xr:uid="{00000000-0005-0000-0000-00003E000000}"/>
    <cellStyle name="20% - Accent5" xfId="21" builtinId="46" customBuiltin="1"/>
    <cellStyle name="20% - Accent5 2" xfId="22" xr:uid="{00000000-0005-0000-0000-000015000000}"/>
    <cellStyle name="20% - Accent5 2 2" xfId="23" xr:uid="{00000000-0005-0000-0000-000016000000}"/>
    <cellStyle name="20% - Accent5 2 2 2" xfId="253" xr:uid="{00000000-0005-0000-0000-0000FF000000}"/>
    <cellStyle name="20% - Accent5 2 2 3" xfId="336" xr:uid="{00000000-0005-0000-0000-000016000000}"/>
    <cellStyle name="20% - Accent5 2 2 4" xfId="390" xr:uid="{00000000-0005-0000-0000-000016000000}"/>
    <cellStyle name="20% - Accent5 2 2 5" xfId="444" xr:uid="{00000000-0005-0000-0000-000016000000}"/>
    <cellStyle name="20% - Accent5 2 2 6" xfId="505" xr:uid="{00000000-0005-0000-0000-000016000000}"/>
    <cellStyle name="20% - Accent5 2 2 7" xfId="568" xr:uid="{00000000-0005-0000-0000-000045000000}"/>
    <cellStyle name="20% - Accent5 2 3" xfId="252" xr:uid="{00000000-0005-0000-0000-0000FE000000}"/>
    <cellStyle name="20% - Accent5 2 4" xfId="335" xr:uid="{00000000-0005-0000-0000-000015000000}"/>
    <cellStyle name="20% - Accent5 2 5" xfId="389" xr:uid="{00000000-0005-0000-0000-000015000000}"/>
    <cellStyle name="20% - Accent5 2 6" xfId="443" xr:uid="{00000000-0005-0000-0000-000015000000}"/>
    <cellStyle name="20% - Accent5 2 7" xfId="504" xr:uid="{00000000-0005-0000-0000-000015000000}"/>
    <cellStyle name="20% - Accent5 2 8" xfId="567" xr:uid="{00000000-0005-0000-0000-000044000000}"/>
    <cellStyle name="20% - Accent5 3" xfId="24" xr:uid="{00000000-0005-0000-0000-000017000000}"/>
    <cellStyle name="20% - Accent5 3 2" xfId="25" xr:uid="{00000000-0005-0000-0000-000018000000}"/>
    <cellStyle name="20% - Accent5 3 2 2" xfId="255" xr:uid="{00000000-0005-0000-0000-000001010000}"/>
    <cellStyle name="20% - Accent5 3 2 3" xfId="338" xr:uid="{00000000-0005-0000-0000-000018000000}"/>
    <cellStyle name="20% - Accent5 3 2 4" xfId="392" xr:uid="{00000000-0005-0000-0000-000018000000}"/>
    <cellStyle name="20% - Accent5 3 2 5" xfId="446" xr:uid="{00000000-0005-0000-0000-000018000000}"/>
    <cellStyle name="20% - Accent5 3 2 6" xfId="507" xr:uid="{00000000-0005-0000-0000-000018000000}"/>
    <cellStyle name="20% - Accent5 3 2 7" xfId="570" xr:uid="{00000000-0005-0000-0000-000047000000}"/>
    <cellStyle name="20% - Accent5 3 3" xfId="254" xr:uid="{00000000-0005-0000-0000-000000010000}"/>
    <cellStyle name="20% - Accent5 3 4" xfId="337" xr:uid="{00000000-0005-0000-0000-000017000000}"/>
    <cellStyle name="20% - Accent5 3 5" xfId="391" xr:uid="{00000000-0005-0000-0000-000017000000}"/>
    <cellStyle name="20% - Accent5 3 6" xfId="445" xr:uid="{00000000-0005-0000-0000-000017000000}"/>
    <cellStyle name="20% - Accent5 3 7" xfId="506" xr:uid="{00000000-0005-0000-0000-000017000000}"/>
    <cellStyle name="20% - Accent5 3 8" xfId="569" xr:uid="{00000000-0005-0000-0000-000046000000}"/>
    <cellStyle name="20% - Accent5 4" xfId="566" xr:uid="{00000000-0005-0000-0000-000043000000}"/>
    <cellStyle name="20% - Accent6" xfId="26" builtinId="50" customBuiltin="1"/>
    <cellStyle name="20% - Accent6 2" xfId="27" xr:uid="{00000000-0005-0000-0000-00001A000000}"/>
    <cellStyle name="20% - Accent6 2 2" xfId="28" xr:uid="{00000000-0005-0000-0000-00001B000000}"/>
    <cellStyle name="20% - Accent6 2 2 2" xfId="257" xr:uid="{00000000-0005-0000-0000-000003010000}"/>
    <cellStyle name="20% - Accent6 2 2 3" xfId="340" xr:uid="{00000000-0005-0000-0000-00001B000000}"/>
    <cellStyle name="20% - Accent6 2 2 4" xfId="394" xr:uid="{00000000-0005-0000-0000-00001B000000}"/>
    <cellStyle name="20% - Accent6 2 2 5" xfId="448" xr:uid="{00000000-0005-0000-0000-00001B000000}"/>
    <cellStyle name="20% - Accent6 2 2 6" xfId="509" xr:uid="{00000000-0005-0000-0000-00001B000000}"/>
    <cellStyle name="20% - Accent6 2 2 7" xfId="573" xr:uid="{00000000-0005-0000-0000-00004A000000}"/>
    <cellStyle name="20% - Accent6 2 3" xfId="256" xr:uid="{00000000-0005-0000-0000-000002010000}"/>
    <cellStyle name="20% - Accent6 2 4" xfId="339" xr:uid="{00000000-0005-0000-0000-00001A000000}"/>
    <cellStyle name="20% - Accent6 2 5" xfId="393" xr:uid="{00000000-0005-0000-0000-00001A000000}"/>
    <cellStyle name="20% - Accent6 2 6" xfId="447" xr:uid="{00000000-0005-0000-0000-00001A000000}"/>
    <cellStyle name="20% - Accent6 2 7" xfId="508" xr:uid="{00000000-0005-0000-0000-00001A000000}"/>
    <cellStyle name="20% - Accent6 2 8" xfId="572" xr:uid="{00000000-0005-0000-0000-000049000000}"/>
    <cellStyle name="20% - Accent6 3" xfId="29" xr:uid="{00000000-0005-0000-0000-00001C000000}"/>
    <cellStyle name="20% - Accent6 3 2" xfId="30" xr:uid="{00000000-0005-0000-0000-00001D000000}"/>
    <cellStyle name="20% - Accent6 3 2 2" xfId="259" xr:uid="{00000000-0005-0000-0000-000005010000}"/>
    <cellStyle name="20% - Accent6 3 2 3" xfId="342" xr:uid="{00000000-0005-0000-0000-00001D000000}"/>
    <cellStyle name="20% - Accent6 3 2 4" xfId="396" xr:uid="{00000000-0005-0000-0000-00001D000000}"/>
    <cellStyle name="20% - Accent6 3 2 5" xfId="450" xr:uid="{00000000-0005-0000-0000-00001D000000}"/>
    <cellStyle name="20% - Accent6 3 2 6" xfId="511" xr:uid="{00000000-0005-0000-0000-00001D000000}"/>
    <cellStyle name="20% - Accent6 3 2 7" xfId="575" xr:uid="{00000000-0005-0000-0000-00004C000000}"/>
    <cellStyle name="20% - Accent6 3 3" xfId="258" xr:uid="{00000000-0005-0000-0000-000004010000}"/>
    <cellStyle name="20% - Accent6 3 4" xfId="341" xr:uid="{00000000-0005-0000-0000-00001C000000}"/>
    <cellStyle name="20% - Accent6 3 5" xfId="395" xr:uid="{00000000-0005-0000-0000-00001C000000}"/>
    <cellStyle name="20% - Accent6 3 6" xfId="449" xr:uid="{00000000-0005-0000-0000-00001C000000}"/>
    <cellStyle name="20% - Accent6 3 7" xfId="510" xr:uid="{00000000-0005-0000-0000-00001C000000}"/>
    <cellStyle name="20% - Accent6 3 8" xfId="574" xr:uid="{00000000-0005-0000-0000-00004B000000}"/>
    <cellStyle name="20% - Accent6 4" xfId="571" xr:uid="{00000000-0005-0000-0000-000048000000}"/>
    <cellStyle name="40% - Accent1" xfId="31" builtinId="31" customBuiltin="1"/>
    <cellStyle name="40% - Accent1 2" xfId="32" xr:uid="{00000000-0005-0000-0000-00001F000000}"/>
    <cellStyle name="40% - Accent1 2 2" xfId="33" xr:uid="{00000000-0005-0000-0000-000020000000}"/>
    <cellStyle name="40% - Accent1 2 2 2" xfId="261" xr:uid="{00000000-0005-0000-0000-000007010000}"/>
    <cellStyle name="40% - Accent1 2 2 3" xfId="344" xr:uid="{00000000-0005-0000-0000-000020000000}"/>
    <cellStyle name="40% - Accent1 2 2 4" xfId="398" xr:uid="{00000000-0005-0000-0000-000020000000}"/>
    <cellStyle name="40% - Accent1 2 2 5" xfId="452" xr:uid="{00000000-0005-0000-0000-000020000000}"/>
    <cellStyle name="40% - Accent1 2 2 6" xfId="513" xr:uid="{00000000-0005-0000-0000-000020000000}"/>
    <cellStyle name="40% - Accent1 2 2 7" xfId="578" xr:uid="{00000000-0005-0000-0000-00004F000000}"/>
    <cellStyle name="40% - Accent1 2 3" xfId="260" xr:uid="{00000000-0005-0000-0000-000006010000}"/>
    <cellStyle name="40% - Accent1 2 4" xfId="343" xr:uid="{00000000-0005-0000-0000-00001F000000}"/>
    <cellStyle name="40% - Accent1 2 5" xfId="397" xr:uid="{00000000-0005-0000-0000-00001F000000}"/>
    <cellStyle name="40% - Accent1 2 6" xfId="451" xr:uid="{00000000-0005-0000-0000-00001F000000}"/>
    <cellStyle name="40% - Accent1 2 7" xfId="512" xr:uid="{00000000-0005-0000-0000-00001F000000}"/>
    <cellStyle name="40% - Accent1 2 8" xfId="577" xr:uid="{00000000-0005-0000-0000-00004E000000}"/>
    <cellStyle name="40% - Accent1 3" xfId="34" xr:uid="{00000000-0005-0000-0000-000021000000}"/>
    <cellStyle name="40% - Accent1 3 2" xfId="35" xr:uid="{00000000-0005-0000-0000-000022000000}"/>
    <cellStyle name="40% - Accent1 3 2 2" xfId="263" xr:uid="{00000000-0005-0000-0000-000009010000}"/>
    <cellStyle name="40% - Accent1 3 2 3" xfId="346" xr:uid="{00000000-0005-0000-0000-000022000000}"/>
    <cellStyle name="40% - Accent1 3 2 4" xfId="400" xr:uid="{00000000-0005-0000-0000-000022000000}"/>
    <cellStyle name="40% - Accent1 3 2 5" xfId="454" xr:uid="{00000000-0005-0000-0000-000022000000}"/>
    <cellStyle name="40% - Accent1 3 2 6" xfId="515" xr:uid="{00000000-0005-0000-0000-000022000000}"/>
    <cellStyle name="40% - Accent1 3 2 7" xfId="580" xr:uid="{00000000-0005-0000-0000-000051000000}"/>
    <cellStyle name="40% - Accent1 3 3" xfId="262" xr:uid="{00000000-0005-0000-0000-000008010000}"/>
    <cellStyle name="40% - Accent1 3 4" xfId="345" xr:uid="{00000000-0005-0000-0000-000021000000}"/>
    <cellStyle name="40% - Accent1 3 5" xfId="399" xr:uid="{00000000-0005-0000-0000-000021000000}"/>
    <cellStyle name="40% - Accent1 3 6" xfId="453" xr:uid="{00000000-0005-0000-0000-000021000000}"/>
    <cellStyle name="40% - Accent1 3 7" xfId="514" xr:uid="{00000000-0005-0000-0000-000021000000}"/>
    <cellStyle name="40% - Accent1 3 8" xfId="579" xr:uid="{00000000-0005-0000-0000-000050000000}"/>
    <cellStyle name="40% - Accent1 4" xfId="576" xr:uid="{00000000-0005-0000-0000-00004D000000}"/>
    <cellStyle name="40% - Accent2" xfId="36" builtinId="35" customBuiltin="1"/>
    <cellStyle name="40% - Accent2 2" xfId="37" xr:uid="{00000000-0005-0000-0000-000024000000}"/>
    <cellStyle name="40% - Accent2 2 2" xfId="38" xr:uid="{00000000-0005-0000-0000-000025000000}"/>
    <cellStyle name="40% - Accent2 2 2 2" xfId="265" xr:uid="{00000000-0005-0000-0000-00000B010000}"/>
    <cellStyle name="40% - Accent2 2 2 3" xfId="348" xr:uid="{00000000-0005-0000-0000-000025000000}"/>
    <cellStyle name="40% - Accent2 2 2 4" xfId="402" xr:uid="{00000000-0005-0000-0000-000025000000}"/>
    <cellStyle name="40% - Accent2 2 2 5" xfId="456" xr:uid="{00000000-0005-0000-0000-000025000000}"/>
    <cellStyle name="40% - Accent2 2 2 6" xfId="517" xr:uid="{00000000-0005-0000-0000-000025000000}"/>
    <cellStyle name="40% - Accent2 2 2 7" xfId="583" xr:uid="{00000000-0005-0000-0000-000054000000}"/>
    <cellStyle name="40% - Accent2 2 3" xfId="264" xr:uid="{00000000-0005-0000-0000-00000A010000}"/>
    <cellStyle name="40% - Accent2 2 4" xfId="347" xr:uid="{00000000-0005-0000-0000-000024000000}"/>
    <cellStyle name="40% - Accent2 2 5" xfId="401" xr:uid="{00000000-0005-0000-0000-000024000000}"/>
    <cellStyle name="40% - Accent2 2 6" xfId="455" xr:uid="{00000000-0005-0000-0000-000024000000}"/>
    <cellStyle name="40% - Accent2 2 7" xfId="516" xr:uid="{00000000-0005-0000-0000-000024000000}"/>
    <cellStyle name="40% - Accent2 2 8" xfId="582" xr:uid="{00000000-0005-0000-0000-000053000000}"/>
    <cellStyle name="40% - Accent2 3" xfId="39" xr:uid="{00000000-0005-0000-0000-000026000000}"/>
    <cellStyle name="40% - Accent2 3 2" xfId="40" xr:uid="{00000000-0005-0000-0000-000027000000}"/>
    <cellStyle name="40% - Accent2 3 2 2" xfId="267" xr:uid="{00000000-0005-0000-0000-00000D010000}"/>
    <cellStyle name="40% - Accent2 3 2 3" xfId="350" xr:uid="{00000000-0005-0000-0000-000027000000}"/>
    <cellStyle name="40% - Accent2 3 2 4" xfId="404" xr:uid="{00000000-0005-0000-0000-000027000000}"/>
    <cellStyle name="40% - Accent2 3 2 5" xfId="458" xr:uid="{00000000-0005-0000-0000-000027000000}"/>
    <cellStyle name="40% - Accent2 3 2 6" xfId="519" xr:uid="{00000000-0005-0000-0000-000027000000}"/>
    <cellStyle name="40% - Accent2 3 2 7" xfId="585" xr:uid="{00000000-0005-0000-0000-000056000000}"/>
    <cellStyle name="40% - Accent2 3 3" xfId="266" xr:uid="{00000000-0005-0000-0000-00000C010000}"/>
    <cellStyle name="40% - Accent2 3 4" xfId="349" xr:uid="{00000000-0005-0000-0000-000026000000}"/>
    <cellStyle name="40% - Accent2 3 5" xfId="403" xr:uid="{00000000-0005-0000-0000-000026000000}"/>
    <cellStyle name="40% - Accent2 3 6" xfId="457" xr:uid="{00000000-0005-0000-0000-000026000000}"/>
    <cellStyle name="40% - Accent2 3 7" xfId="518" xr:uid="{00000000-0005-0000-0000-000026000000}"/>
    <cellStyle name="40% - Accent2 3 8" xfId="584" xr:uid="{00000000-0005-0000-0000-000055000000}"/>
    <cellStyle name="40% - Accent2 4" xfId="581" xr:uid="{00000000-0005-0000-0000-000052000000}"/>
    <cellStyle name="40% - Accent3" xfId="41" builtinId="39" customBuiltin="1"/>
    <cellStyle name="40% - Accent3 2" xfId="42" xr:uid="{00000000-0005-0000-0000-000029000000}"/>
    <cellStyle name="40% - Accent3 2 2" xfId="43" xr:uid="{00000000-0005-0000-0000-00002A000000}"/>
    <cellStyle name="40% - Accent3 2 2 2" xfId="269" xr:uid="{00000000-0005-0000-0000-00000F010000}"/>
    <cellStyle name="40% - Accent3 2 2 3" xfId="352" xr:uid="{00000000-0005-0000-0000-00002A000000}"/>
    <cellStyle name="40% - Accent3 2 2 4" xfId="406" xr:uid="{00000000-0005-0000-0000-00002A000000}"/>
    <cellStyle name="40% - Accent3 2 2 5" xfId="460" xr:uid="{00000000-0005-0000-0000-00002A000000}"/>
    <cellStyle name="40% - Accent3 2 2 6" xfId="521" xr:uid="{00000000-0005-0000-0000-00002A000000}"/>
    <cellStyle name="40% - Accent3 2 2 7" xfId="588" xr:uid="{00000000-0005-0000-0000-000059000000}"/>
    <cellStyle name="40% - Accent3 2 3" xfId="268" xr:uid="{00000000-0005-0000-0000-00000E010000}"/>
    <cellStyle name="40% - Accent3 2 4" xfId="351" xr:uid="{00000000-0005-0000-0000-000029000000}"/>
    <cellStyle name="40% - Accent3 2 5" xfId="405" xr:uid="{00000000-0005-0000-0000-000029000000}"/>
    <cellStyle name="40% - Accent3 2 6" xfId="459" xr:uid="{00000000-0005-0000-0000-000029000000}"/>
    <cellStyle name="40% - Accent3 2 7" xfId="520" xr:uid="{00000000-0005-0000-0000-000029000000}"/>
    <cellStyle name="40% - Accent3 2 8" xfId="587" xr:uid="{00000000-0005-0000-0000-000058000000}"/>
    <cellStyle name="40% - Accent3 3" xfId="44" xr:uid="{00000000-0005-0000-0000-00002B000000}"/>
    <cellStyle name="40% - Accent3 3 2" xfId="45" xr:uid="{00000000-0005-0000-0000-00002C000000}"/>
    <cellStyle name="40% - Accent3 3 2 2" xfId="271" xr:uid="{00000000-0005-0000-0000-000011010000}"/>
    <cellStyle name="40% - Accent3 3 2 3" xfId="354" xr:uid="{00000000-0005-0000-0000-00002C000000}"/>
    <cellStyle name="40% - Accent3 3 2 4" xfId="408" xr:uid="{00000000-0005-0000-0000-00002C000000}"/>
    <cellStyle name="40% - Accent3 3 2 5" xfId="462" xr:uid="{00000000-0005-0000-0000-00002C000000}"/>
    <cellStyle name="40% - Accent3 3 2 6" xfId="523" xr:uid="{00000000-0005-0000-0000-00002C000000}"/>
    <cellStyle name="40% - Accent3 3 2 7" xfId="590" xr:uid="{00000000-0005-0000-0000-00005B000000}"/>
    <cellStyle name="40% - Accent3 3 3" xfId="270" xr:uid="{00000000-0005-0000-0000-000010010000}"/>
    <cellStyle name="40% - Accent3 3 4" xfId="353" xr:uid="{00000000-0005-0000-0000-00002B000000}"/>
    <cellStyle name="40% - Accent3 3 5" xfId="407" xr:uid="{00000000-0005-0000-0000-00002B000000}"/>
    <cellStyle name="40% - Accent3 3 6" xfId="461" xr:uid="{00000000-0005-0000-0000-00002B000000}"/>
    <cellStyle name="40% - Accent3 3 7" xfId="522" xr:uid="{00000000-0005-0000-0000-00002B000000}"/>
    <cellStyle name="40% - Accent3 3 8" xfId="589" xr:uid="{00000000-0005-0000-0000-00005A000000}"/>
    <cellStyle name="40% - Accent3 4" xfId="586" xr:uid="{00000000-0005-0000-0000-000057000000}"/>
    <cellStyle name="40% - Accent4" xfId="46" builtinId="43" customBuiltin="1"/>
    <cellStyle name="40% - Accent4 2" xfId="47" xr:uid="{00000000-0005-0000-0000-00002E000000}"/>
    <cellStyle name="40% - Accent4 2 2" xfId="48" xr:uid="{00000000-0005-0000-0000-00002F000000}"/>
    <cellStyle name="40% - Accent4 2 2 2" xfId="273" xr:uid="{00000000-0005-0000-0000-000013010000}"/>
    <cellStyle name="40% - Accent4 2 2 3" xfId="356" xr:uid="{00000000-0005-0000-0000-00002F000000}"/>
    <cellStyle name="40% - Accent4 2 2 4" xfId="410" xr:uid="{00000000-0005-0000-0000-00002F000000}"/>
    <cellStyle name="40% - Accent4 2 2 5" xfId="464" xr:uid="{00000000-0005-0000-0000-00002F000000}"/>
    <cellStyle name="40% - Accent4 2 2 6" xfId="525" xr:uid="{00000000-0005-0000-0000-00002F000000}"/>
    <cellStyle name="40% - Accent4 2 2 7" xfId="593" xr:uid="{00000000-0005-0000-0000-00005E000000}"/>
    <cellStyle name="40% - Accent4 2 3" xfId="272" xr:uid="{00000000-0005-0000-0000-000012010000}"/>
    <cellStyle name="40% - Accent4 2 4" xfId="355" xr:uid="{00000000-0005-0000-0000-00002E000000}"/>
    <cellStyle name="40% - Accent4 2 5" xfId="409" xr:uid="{00000000-0005-0000-0000-00002E000000}"/>
    <cellStyle name="40% - Accent4 2 6" xfId="463" xr:uid="{00000000-0005-0000-0000-00002E000000}"/>
    <cellStyle name="40% - Accent4 2 7" xfId="524" xr:uid="{00000000-0005-0000-0000-00002E000000}"/>
    <cellStyle name="40% - Accent4 2 8" xfId="592" xr:uid="{00000000-0005-0000-0000-00005D000000}"/>
    <cellStyle name="40% - Accent4 3" xfId="49" xr:uid="{00000000-0005-0000-0000-000030000000}"/>
    <cellStyle name="40% - Accent4 3 2" xfId="50" xr:uid="{00000000-0005-0000-0000-000031000000}"/>
    <cellStyle name="40% - Accent4 3 2 2" xfId="275" xr:uid="{00000000-0005-0000-0000-000015010000}"/>
    <cellStyle name="40% - Accent4 3 2 3" xfId="358" xr:uid="{00000000-0005-0000-0000-000031000000}"/>
    <cellStyle name="40% - Accent4 3 2 4" xfId="412" xr:uid="{00000000-0005-0000-0000-000031000000}"/>
    <cellStyle name="40% - Accent4 3 2 5" xfId="466" xr:uid="{00000000-0005-0000-0000-000031000000}"/>
    <cellStyle name="40% - Accent4 3 2 6" xfId="527" xr:uid="{00000000-0005-0000-0000-000031000000}"/>
    <cellStyle name="40% - Accent4 3 2 7" xfId="595" xr:uid="{00000000-0005-0000-0000-000060000000}"/>
    <cellStyle name="40% - Accent4 3 3" xfId="274" xr:uid="{00000000-0005-0000-0000-000014010000}"/>
    <cellStyle name="40% - Accent4 3 4" xfId="357" xr:uid="{00000000-0005-0000-0000-000030000000}"/>
    <cellStyle name="40% - Accent4 3 5" xfId="411" xr:uid="{00000000-0005-0000-0000-000030000000}"/>
    <cellStyle name="40% - Accent4 3 6" xfId="465" xr:uid="{00000000-0005-0000-0000-000030000000}"/>
    <cellStyle name="40% - Accent4 3 7" xfId="526" xr:uid="{00000000-0005-0000-0000-000030000000}"/>
    <cellStyle name="40% - Accent4 3 8" xfId="594" xr:uid="{00000000-0005-0000-0000-00005F000000}"/>
    <cellStyle name="40% - Accent4 4" xfId="591" xr:uid="{00000000-0005-0000-0000-00005C000000}"/>
    <cellStyle name="40% - Accent5" xfId="51" builtinId="47" customBuiltin="1"/>
    <cellStyle name="40% - Accent5 2" xfId="52" xr:uid="{00000000-0005-0000-0000-000033000000}"/>
    <cellStyle name="40% - Accent5 2 2" xfId="53" xr:uid="{00000000-0005-0000-0000-000034000000}"/>
    <cellStyle name="40% - Accent5 2 2 2" xfId="277" xr:uid="{00000000-0005-0000-0000-000017010000}"/>
    <cellStyle name="40% - Accent5 2 2 3" xfId="360" xr:uid="{00000000-0005-0000-0000-000034000000}"/>
    <cellStyle name="40% - Accent5 2 2 4" xfId="414" xr:uid="{00000000-0005-0000-0000-000034000000}"/>
    <cellStyle name="40% - Accent5 2 2 5" xfId="468" xr:uid="{00000000-0005-0000-0000-000034000000}"/>
    <cellStyle name="40% - Accent5 2 2 6" xfId="529" xr:uid="{00000000-0005-0000-0000-000034000000}"/>
    <cellStyle name="40% - Accent5 2 2 7" xfId="598" xr:uid="{00000000-0005-0000-0000-000063000000}"/>
    <cellStyle name="40% - Accent5 2 3" xfId="276" xr:uid="{00000000-0005-0000-0000-000016010000}"/>
    <cellStyle name="40% - Accent5 2 4" xfId="359" xr:uid="{00000000-0005-0000-0000-000033000000}"/>
    <cellStyle name="40% - Accent5 2 5" xfId="413" xr:uid="{00000000-0005-0000-0000-000033000000}"/>
    <cellStyle name="40% - Accent5 2 6" xfId="467" xr:uid="{00000000-0005-0000-0000-000033000000}"/>
    <cellStyle name="40% - Accent5 2 7" xfId="528" xr:uid="{00000000-0005-0000-0000-000033000000}"/>
    <cellStyle name="40% - Accent5 2 8" xfId="597" xr:uid="{00000000-0005-0000-0000-000062000000}"/>
    <cellStyle name="40% - Accent5 3" xfId="54" xr:uid="{00000000-0005-0000-0000-000035000000}"/>
    <cellStyle name="40% - Accent5 3 2" xfId="55" xr:uid="{00000000-0005-0000-0000-000036000000}"/>
    <cellStyle name="40% - Accent5 3 2 2" xfId="279" xr:uid="{00000000-0005-0000-0000-000019010000}"/>
    <cellStyle name="40% - Accent5 3 2 3" xfId="362" xr:uid="{00000000-0005-0000-0000-000036000000}"/>
    <cellStyle name="40% - Accent5 3 2 4" xfId="416" xr:uid="{00000000-0005-0000-0000-000036000000}"/>
    <cellStyle name="40% - Accent5 3 2 5" xfId="470" xr:uid="{00000000-0005-0000-0000-000036000000}"/>
    <cellStyle name="40% - Accent5 3 2 6" xfId="531" xr:uid="{00000000-0005-0000-0000-000036000000}"/>
    <cellStyle name="40% - Accent5 3 2 7" xfId="600" xr:uid="{00000000-0005-0000-0000-000065000000}"/>
    <cellStyle name="40% - Accent5 3 3" xfId="278" xr:uid="{00000000-0005-0000-0000-000018010000}"/>
    <cellStyle name="40% - Accent5 3 4" xfId="361" xr:uid="{00000000-0005-0000-0000-000035000000}"/>
    <cellStyle name="40% - Accent5 3 5" xfId="415" xr:uid="{00000000-0005-0000-0000-000035000000}"/>
    <cellStyle name="40% - Accent5 3 6" xfId="469" xr:uid="{00000000-0005-0000-0000-000035000000}"/>
    <cellStyle name="40% - Accent5 3 7" xfId="530" xr:uid="{00000000-0005-0000-0000-000035000000}"/>
    <cellStyle name="40% - Accent5 3 8" xfId="599" xr:uid="{00000000-0005-0000-0000-000064000000}"/>
    <cellStyle name="40% - Accent5 4" xfId="596" xr:uid="{00000000-0005-0000-0000-000061000000}"/>
    <cellStyle name="40% - Accent6" xfId="56" builtinId="51" customBuiltin="1"/>
    <cellStyle name="40% - Accent6 2" xfId="57" xr:uid="{00000000-0005-0000-0000-000038000000}"/>
    <cellStyle name="40% - Accent6 2 2" xfId="58" xr:uid="{00000000-0005-0000-0000-000039000000}"/>
    <cellStyle name="40% - Accent6 2 2 2" xfId="281" xr:uid="{00000000-0005-0000-0000-00001B010000}"/>
    <cellStyle name="40% - Accent6 2 2 3" xfId="364" xr:uid="{00000000-0005-0000-0000-000039000000}"/>
    <cellStyle name="40% - Accent6 2 2 4" xfId="418" xr:uid="{00000000-0005-0000-0000-000039000000}"/>
    <cellStyle name="40% - Accent6 2 2 5" xfId="472" xr:uid="{00000000-0005-0000-0000-000039000000}"/>
    <cellStyle name="40% - Accent6 2 2 6" xfId="533" xr:uid="{00000000-0005-0000-0000-000039000000}"/>
    <cellStyle name="40% - Accent6 2 2 7" xfId="603" xr:uid="{00000000-0005-0000-0000-000068000000}"/>
    <cellStyle name="40% - Accent6 2 3" xfId="280" xr:uid="{00000000-0005-0000-0000-00001A010000}"/>
    <cellStyle name="40% - Accent6 2 4" xfId="363" xr:uid="{00000000-0005-0000-0000-000038000000}"/>
    <cellStyle name="40% - Accent6 2 5" xfId="417" xr:uid="{00000000-0005-0000-0000-000038000000}"/>
    <cellStyle name="40% - Accent6 2 6" xfId="471" xr:uid="{00000000-0005-0000-0000-000038000000}"/>
    <cellStyle name="40% - Accent6 2 7" xfId="532" xr:uid="{00000000-0005-0000-0000-000038000000}"/>
    <cellStyle name="40% - Accent6 2 8" xfId="602" xr:uid="{00000000-0005-0000-0000-000067000000}"/>
    <cellStyle name="40% - Accent6 3" xfId="59" xr:uid="{00000000-0005-0000-0000-00003A000000}"/>
    <cellStyle name="40% - Accent6 3 2" xfId="60" xr:uid="{00000000-0005-0000-0000-00003B000000}"/>
    <cellStyle name="40% - Accent6 3 2 2" xfId="283" xr:uid="{00000000-0005-0000-0000-00001D010000}"/>
    <cellStyle name="40% - Accent6 3 2 3" xfId="366" xr:uid="{00000000-0005-0000-0000-00003B000000}"/>
    <cellStyle name="40% - Accent6 3 2 4" xfId="420" xr:uid="{00000000-0005-0000-0000-00003B000000}"/>
    <cellStyle name="40% - Accent6 3 2 5" xfId="474" xr:uid="{00000000-0005-0000-0000-00003B000000}"/>
    <cellStyle name="40% - Accent6 3 2 6" xfId="535" xr:uid="{00000000-0005-0000-0000-00003B000000}"/>
    <cellStyle name="40% - Accent6 3 2 7" xfId="605" xr:uid="{00000000-0005-0000-0000-00006A000000}"/>
    <cellStyle name="40% - Accent6 3 3" xfId="282" xr:uid="{00000000-0005-0000-0000-00001C010000}"/>
    <cellStyle name="40% - Accent6 3 4" xfId="365" xr:uid="{00000000-0005-0000-0000-00003A000000}"/>
    <cellStyle name="40% - Accent6 3 5" xfId="419" xr:uid="{00000000-0005-0000-0000-00003A000000}"/>
    <cellStyle name="40% - Accent6 3 6" xfId="473" xr:uid="{00000000-0005-0000-0000-00003A000000}"/>
    <cellStyle name="40% - Accent6 3 7" xfId="534" xr:uid="{00000000-0005-0000-0000-00003A000000}"/>
    <cellStyle name="40% - Accent6 3 8" xfId="604" xr:uid="{00000000-0005-0000-0000-000069000000}"/>
    <cellStyle name="40% - Accent6 4" xfId="601" xr:uid="{00000000-0005-0000-0000-000066000000}"/>
    <cellStyle name="60% - Accent1" xfId="61" builtinId="32" customBuiltin="1"/>
    <cellStyle name="60% - Accent1 2" xfId="62" xr:uid="{00000000-0005-0000-0000-00003D000000}"/>
    <cellStyle name="60% - Accent1 2 2" xfId="63" xr:uid="{00000000-0005-0000-0000-00003E000000}"/>
    <cellStyle name="60% - Accent1 3" xfId="64" xr:uid="{00000000-0005-0000-0000-00003F000000}"/>
    <cellStyle name="60% - Accent1 3 2" xfId="65" xr:uid="{00000000-0005-0000-0000-000040000000}"/>
    <cellStyle name="60% - Accent1 4" xfId="606" xr:uid="{00000000-0005-0000-0000-00006B000000}"/>
    <cellStyle name="60% - Accent2" xfId="66" builtinId="36" customBuiltin="1"/>
    <cellStyle name="60% - Accent2 2" xfId="67" xr:uid="{00000000-0005-0000-0000-000042000000}"/>
    <cellStyle name="60% - Accent2 2 2" xfId="68" xr:uid="{00000000-0005-0000-0000-000043000000}"/>
    <cellStyle name="60% - Accent2 3" xfId="69" xr:uid="{00000000-0005-0000-0000-000044000000}"/>
    <cellStyle name="60% - Accent2 3 2" xfId="70" xr:uid="{00000000-0005-0000-0000-000045000000}"/>
    <cellStyle name="60% - Accent2 4" xfId="607" xr:uid="{00000000-0005-0000-0000-000070000000}"/>
    <cellStyle name="60% - Accent3" xfId="71" builtinId="40" customBuiltin="1"/>
    <cellStyle name="60% - Accent3 2" xfId="72" xr:uid="{00000000-0005-0000-0000-000047000000}"/>
    <cellStyle name="60% - Accent3 2 2" xfId="73" xr:uid="{00000000-0005-0000-0000-000048000000}"/>
    <cellStyle name="60% - Accent3 3" xfId="74" xr:uid="{00000000-0005-0000-0000-000049000000}"/>
    <cellStyle name="60% - Accent3 3 2" xfId="75" xr:uid="{00000000-0005-0000-0000-00004A000000}"/>
    <cellStyle name="60% - Accent3 4" xfId="608" xr:uid="{00000000-0005-0000-0000-000075000000}"/>
    <cellStyle name="60% - Accent4" xfId="76" builtinId="44" customBuiltin="1"/>
    <cellStyle name="60% - Accent4 2" xfId="77" xr:uid="{00000000-0005-0000-0000-00004C000000}"/>
    <cellStyle name="60% - Accent4 2 2" xfId="78" xr:uid="{00000000-0005-0000-0000-00004D000000}"/>
    <cellStyle name="60% - Accent4 3" xfId="79" xr:uid="{00000000-0005-0000-0000-00004E000000}"/>
    <cellStyle name="60% - Accent4 3 2" xfId="80" xr:uid="{00000000-0005-0000-0000-00004F000000}"/>
    <cellStyle name="60% - Accent4 4" xfId="609" xr:uid="{00000000-0005-0000-0000-00007A000000}"/>
    <cellStyle name="60% - Accent5" xfId="81" builtinId="48" customBuiltin="1"/>
    <cellStyle name="60% - Accent5 2" xfId="82" xr:uid="{00000000-0005-0000-0000-000051000000}"/>
    <cellStyle name="60% - Accent5 2 2" xfId="83" xr:uid="{00000000-0005-0000-0000-000052000000}"/>
    <cellStyle name="60% - Accent5 3" xfId="84" xr:uid="{00000000-0005-0000-0000-000053000000}"/>
    <cellStyle name="60% - Accent5 3 2" xfId="85" xr:uid="{00000000-0005-0000-0000-000054000000}"/>
    <cellStyle name="60% - Accent5 4" xfId="610" xr:uid="{00000000-0005-0000-0000-00007F000000}"/>
    <cellStyle name="60% - Accent6" xfId="86" builtinId="52" customBuiltin="1"/>
    <cellStyle name="60% - Accent6 2" xfId="87" xr:uid="{00000000-0005-0000-0000-000056000000}"/>
    <cellStyle name="60% - Accent6 2 2" xfId="88" xr:uid="{00000000-0005-0000-0000-000057000000}"/>
    <cellStyle name="60% - Accent6 3" xfId="89" xr:uid="{00000000-0005-0000-0000-000058000000}"/>
    <cellStyle name="60% - Accent6 3 2" xfId="90" xr:uid="{00000000-0005-0000-0000-000059000000}"/>
    <cellStyle name="60% - Accent6 4" xfId="611" xr:uid="{00000000-0005-0000-0000-000084000000}"/>
    <cellStyle name="Accent1" xfId="91" builtinId="29" customBuiltin="1"/>
    <cellStyle name="Accent1 2" xfId="92" xr:uid="{00000000-0005-0000-0000-00005B000000}"/>
    <cellStyle name="Accent1 2 2" xfId="93" xr:uid="{00000000-0005-0000-0000-00005C000000}"/>
    <cellStyle name="Accent1 3" xfId="94" xr:uid="{00000000-0005-0000-0000-00005D000000}"/>
    <cellStyle name="Accent1 3 2" xfId="95" xr:uid="{00000000-0005-0000-0000-00005E000000}"/>
    <cellStyle name="Accent1 4" xfId="612" xr:uid="{00000000-0005-0000-0000-000089000000}"/>
    <cellStyle name="Accent2" xfId="96" builtinId="33" customBuiltin="1"/>
    <cellStyle name="Accent2 2" xfId="97" xr:uid="{00000000-0005-0000-0000-000060000000}"/>
    <cellStyle name="Accent2 2 2" xfId="98" xr:uid="{00000000-0005-0000-0000-000061000000}"/>
    <cellStyle name="Accent2 3" xfId="99" xr:uid="{00000000-0005-0000-0000-000062000000}"/>
    <cellStyle name="Accent2 3 2" xfId="100" xr:uid="{00000000-0005-0000-0000-000063000000}"/>
    <cellStyle name="Accent2 4" xfId="613" xr:uid="{00000000-0005-0000-0000-00008E000000}"/>
    <cellStyle name="Accent3" xfId="101" builtinId="37" customBuiltin="1"/>
    <cellStyle name="Accent3 2" xfId="102" xr:uid="{00000000-0005-0000-0000-000065000000}"/>
    <cellStyle name="Accent3 2 2" xfId="103" xr:uid="{00000000-0005-0000-0000-000066000000}"/>
    <cellStyle name="Accent3 3" xfId="104" xr:uid="{00000000-0005-0000-0000-000067000000}"/>
    <cellStyle name="Accent3 3 2" xfId="105" xr:uid="{00000000-0005-0000-0000-000068000000}"/>
    <cellStyle name="Accent3 4" xfId="614" xr:uid="{00000000-0005-0000-0000-000093000000}"/>
    <cellStyle name="Accent4" xfId="106" builtinId="41" customBuiltin="1"/>
    <cellStyle name="Accent4 2" xfId="107" xr:uid="{00000000-0005-0000-0000-00006A000000}"/>
    <cellStyle name="Accent4 2 2" xfId="108" xr:uid="{00000000-0005-0000-0000-00006B000000}"/>
    <cellStyle name="Accent4 3" xfId="109" xr:uid="{00000000-0005-0000-0000-00006C000000}"/>
    <cellStyle name="Accent4 3 2" xfId="110" xr:uid="{00000000-0005-0000-0000-00006D000000}"/>
    <cellStyle name="Accent4 4" xfId="615" xr:uid="{00000000-0005-0000-0000-000098000000}"/>
    <cellStyle name="Accent5" xfId="111" builtinId="45" customBuiltin="1"/>
    <cellStyle name="Accent5 2" xfId="112" xr:uid="{00000000-0005-0000-0000-00006F000000}"/>
    <cellStyle name="Accent5 2 2" xfId="113" xr:uid="{00000000-0005-0000-0000-000070000000}"/>
    <cellStyle name="Accent5 3" xfId="114" xr:uid="{00000000-0005-0000-0000-000071000000}"/>
    <cellStyle name="Accent5 3 2" xfId="115" xr:uid="{00000000-0005-0000-0000-000072000000}"/>
    <cellStyle name="Accent5 4" xfId="616" xr:uid="{00000000-0005-0000-0000-00009D000000}"/>
    <cellStyle name="Accent6" xfId="116" builtinId="49" customBuiltin="1"/>
    <cellStyle name="Accent6 2" xfId="117" xr:uid="{00000000-0005-0000-0000-000074000000}"/>
    <cellStyle name="Accent6 2 2" xfId="118" xr:uid="{00000000-0005-0000-0000-000075000000}"/>
    <cellStyle name="Accent6 3" xfId="119" xr:uid="{00000000-0005-0000-0000-000076000000}"/>
    <cellStyle name="Accent6 3 2" xfId="120" xr:uid="{00000000-0005-0000-0000-000077000000}"/>
    <cellStyle name="Accent6 4" xfId="617" xr:uid="{00000000-0005-0000-0000-0000A2000000}"/>
    <cellStyle name="Bad" xfId="121" builtinId="27" customBuiltin="1"/>
    <cellStyle name="Bad 2" xfId="122" xr:uid="{00000000-0005-0000-0000-000079000000}"/>
    <cellStyle name="Bad 2 2" xfId="123" xr:uid="{00000000-0005-0000-0000-00007A000000}"/>
    <cellStyle name="Bad 3" xfId="124" xr:uid="{00000000-0005-0000-0000-00007B000000}"/>
    <cellStyle name="Bad 3 2" xfId="125" xr:uid="{00000000-0005-0000-0000-00007C000000}"/>
    <cellStyle name="Bad 4" xfId="618" xr:uid="{00000000-0005-0000-0000-0000A7000000}"/>
    <cellStyle name="Calculation" xfId="126" builtinId="22" customBuiltin="1"/>
    <cellStyle name="Calculation 2" xfId="127" xr:uid="{00000000-0005-0000-0000-00007E000000}"/>
    <cellStyle name="Calculation 2 2" xfId="128" xr:uid="{00000000-0005-0000-0000-00007F000000}"/>
    <cellStyle name="Calculation 3" xfId="129" xr:uid="{00000000-0005-0000-0000-000080000000}"/>
    <cellStyle name="Calculation 3 2" xfId="130" xr:uid="{00000000-0005-0000-0000-000081000000}"/>
    <cellStyle name="Calculation 4" xfId="619" xr:uid="{00000000-0005-0000-0000-0000AC000000}"/>
    <cellStyle name="Check Cell" xfId="131" builtinId="23" customBuiltin="1"/>
    <cellStyle name="Check Cell 2" xfId="132" xr:uid="{00000000-0005-0000-0000-000083000000}"/>
    <cellStyle name="Check Cell 2 2" xfId="133" xr:uid="{00000000-0005-0000-0000-000084000000}"/>
    <cellStyle name="Check Cell 3" xfId="134" xr:uid="{00000000-0005-0000-0000-000085000000}"/>
    <cellStyle name="Check Cell 3 2" xfId="135" xr:uid="{00000000-0005-0000-0000-000086000000}"/>
    <cellStyle name="Check Cell 4" xfId="620" xr:uid="{00000000-0005-0000-0000-0000B1000000}"/>
    <cellStyle name="Comma" xfId="136" builtinId="3"/>
    <cellStyle name="Comma 2" xfId="137" xr:uid="{00000000-0005-0000-0000-000088000000}"/>
    <cellStyle name="Comma 2 2" xfId="285" xr:uid="{00000000-0005-0000-0000-00001F010000}"/>
    <cellStyle name="Comma 3" xfId="138" xr:uid="{00000000-0005-0000-0000-000089000000}"/>
    <cellStyle name="Comma 3 2" xfId="286" xr:uid="{00000000-0005-0000-0000-000020010000}"/>
    <cellStyle name="Comma 4" xfId="139" xr:uid="{00000000-0005-0000-0000-00008A000000}"/>
    <cellStyle name="Comma 4 2" xfId="287" xr:uid="{00000000-0005-0000-0000-000021010000}"/>
    <cellStyle name="Comma 5" xfId="140" xr:uid="{00000000-0005-0000-0000-00008B000000}"/>
    <cellStyle name="Comma 5 2" xfId="288" xr:uid="{00000000-0005-0000-0000-000022010000}"/>
    <cellStyle name="Comma 6" xfId="141" xr:uid="{00000000-0005-0000-0000-00008C000000}"/>
    <cellStyle name="Comma 6 2" xfId="289" xr:uid="{00000000-0005-0000-0000-000023010000}"/>
    <cellStyle name="Comma 6 3" xfId="367" xr:uid="{00000000-0005-0000-0000-00008C000000}"/>
    <cellStyle name="Comma 6 4" xfId="421" xr:uid="{00000000-0005-0000-0000-00008C000000}"/>
    <cellStyle name="Comma 6 5" xfId="476" xr:uid="{00000000-0005-0000-0000-00008C000000}"/>
    <cellStyle name="Comma 6 6" xfId="536" xr:uid="{00000000-0005-0000-0000-00008C000000}"/>
    <cellStyle name="Comma 6 7" xfId="622" xr:uid="{00000000-0005-0000-0000-0000BB000000}"/>
    <cellStyle name="Comma 7" xfId="284" xr:uid="{00000000-0005-0000-0000-00001E010000}"/>
    <cellStyle name="Comma 7 2" xfId="621" xr:uid="{00000000-0005-0000-0000-0000B6000000}"/>
    <cellStyle name="Comma 8" xfId="475" xr:uid="{00000000-0005-0000-0000-0000DD010000}"/>
    <cellStyle name="Comma 9" xfId="544" xr:uid="{00000000-0005-0000-0000-00006C020000}"/>
    <cellStyle name="Comma0" xfId="142" xr:uid="{00000000-0005-0000-0000-00008D000000}"/>
    <cellStyle name="Comma0 2" xfId="143" xr:uid="{00000000-0005-0000-0000-00008E000000}"/>
    <cellStyle name="Comma0 2 2" xfId="291" xr:uid="{00000000-0005-0000-0000-000025010000}"/>
    <cellStyle name="Comma0 3" xfId="290" xr:uid="{00000000-0005-0000-0000-000024010000}"/>
    <cellStyle name="Currency" xfId="144" builtinId="4"/>
    <cellStyle name="Currency 2" xfId="145" xr:uid="{00000000-0005-0000-0000-000090000000}"/>
    <cellStyle name="Currency 2 2" xfId="293" xr:uid="{00000000-0005-0000-0000-000027010000}"/>
    <cellStyle name="Currency 3" xfId="146" xr:uid="{00000000-0005-0000-0000-000091000000}"/>
    <cellStyle name="Currency 3 2" xfId="294" xr:uid="{00000000-0005-0000-0000-000028010000}"/>
    <cellStyle name="Currency 4" xfId="147" xr:uid="{00000000-0005-0000-0000-000092000000}"/>
    <cellStyle name="Currency 4 2" xfId="295" xr:uid="{00000000-0005-0000-0000-000029010000}"/>
    <cellStyle name="Currency 5" xfId="292" xr:uid="{00000000-0005-0000-0000-000026010000}"/>
    <cellStyle name="Currency 5 2" xfId="623" xr:uid="{00000000-0005-0000-0000-0000BE000000}"/>
    <cellStyle name="Currency 6" xfId="477" xr:uid="{00000000-0005-0000-0000-0000DF010000}"/>
    <cellStyle name="Currency 7" xfId="645" xr:uid="{00000000-0005-0000-0000-00006F020000}"/>
    <cellStyle name="Currency0" xfId="148" xr:uid="{00000000-0005-0000-0000-000093000000}"/>
    <cellStyle name="Currency0 2" xfId="149" xr:uid="{00000000-0005-0000-0000-000094000000}"/>
    <cellStyle name="Currency0 2 2" xfId="297" xr:uid="{00000000-0005-0000-0000-00002B010000}"/>
    <cellStyle name="Currency0 3" xfId="296" xr:uid="{00000000-0005-0000-0000-00002A010000}"/>
    <cellStyle name="Date" xfId="150" xr:uid="{00000000-0005-0000-0000-000095000000}"/>
    <cellStyle name="Date 2" xfId="151" xr:uid="{00000000-0005-0000-0000-000096000000}"/>
    <cellStyle name="Date 2 2" xfId="299" xr:uid="{00000000-0005-0000-0000-00002D010000}"/>
    <cellStyle name="Date 3" xfId="152" xr:uid="{00000000-0005-0000-0000-000097000000}"/>
    <cellStyle name="Date 3 2" xfId="300" xr:uid="{00000000-0005-0000-0000-00002E010000}"/>
    <cellStyle name="Date 4" xfId="298" xr:uid="{00000000-0005-0000-0000-00002C010000}"/>
    <cellStyle name="Date 5" xfId="478" xr:uid="{00000000-0005-0000-0000-000095000000}"/>
    <cellStyle name="Explanatory Text" xfId="153" builtinId="53" customBuiltin="1"/>
    <cellStyle name="Explanatory Text 2" xfId="154" xr:uid="{00000000-0005-0000-0000-000099000000}"/>
    <cellStyle name="Explanatory Text 2 2" xfId="155" xr:uid="{00000000-0005-0000-0000-00009A000000}"/>
    <cellStyle name="Explanatory Text 3" xfId="156" xr:uid="{00000000-0005-0000-0000-00009B000000}"/>
    <cellStyle name="Explanatory Text 3 2" xfId="157" xr:uid="{00000000-0005-0000-0000-00009C000000}"/>
    <cellStyle name="Explanatory Text 4" xfId="624" xr:uid="{00000000-0005-0000-0000-0000C7000000}"/>
    <cellStyle name="Fixed" xfId="158" xr:uid="{00000000-0005-0000-0000-00009D000000}"/>
    <cellStyle name="Fixed 2" xfId="159" xr:uid="{00000000-0005-0000-0000-00009E000000}"/>
    <cellStyle name="Fixed 2 2" xfId="302" xr:uid="{00000000-0005-0000-0000-000030010000}"/>
    <cellStyle name="Fixed 3" xfId="160" xr:uid="{00000000-0005-0000-0000-00009F000000}"/>
    <cellStyle name="Fixed 3 2" xfId="303" xr:uid="{00000000-0005-0000-0000-000031010000}"/>
    <cellStyle name="Fixed 4" xfId="301" xr:uid="{00000000-0005-0000-0000-00002F010000}"/>
    <cellStyle name="Fixed 5" xfId="479" xr:uid="{00000000-0005-0000-0000-00009D000000}"/>
    <cellStyle name="Good" xfId="161" builtinId="26" customBuiltin="1"/>
    <cellStyle name="Good 2" xfId="162" xr:uid="{00000000-0005-0000-0000-0000A1000000}"/>
    <cellStyle name="Good 2 2" xfId="163" xr:uid="{00000000-0005-0000-0000-0000A2000000}"/>
    <cellStyle name="Good 3" xfId="164" xr:uid="{00000000-0005-0000-0000-0000A3000000}"/>
    <cellStyle name="Good 3 2" xfId="165" xr:uid="{00000000-0005-0000-0000-0000A4000000}"/>
    <cellStyle name="Good 4" xfId="625" xr:uid="{00000000-0005-0000-0000-0000CF000000}"/>
    <cellStyle name="Heading 1" xfId="166" builtinId="16" customBuiltin="1"/>
    <cellStyle name="Heading 1 2" xfId="167" xr:uid="{00000000-0005-0000-0000-0000A6000000}"/>
    <cellStyle name="Heading 1 2 2" xfId="168" xr:uid="{00000000-0005-0000-0000-0000A7000000}"/>
    <cellStyle name="Heading 1 3" xfId="169" xr:uid="{00000000-0005-0000-0000-0000A8000000}"/>
    <cellStyle name="Heading 1 3 2" xfId="170" xr:uid="{00000000-0005-0000-0000-0000A9000000}"/>
    <cellStyle name="Heading 1 4" xfId="626" xr:uid="{00000000-0005-0000-0000-0000D4000000}"/>
    <cellStyle name="Heading 2" xfId="171" builtinId="17" customBuiltin="1"/>
    <cellStyle name="Heading 2 2" xfId="172" xr:uid="{00000000-0005-0000-0000-0000AB000000}"/>
    <cellStyle name="Heading 2 2 2" xfId="173" xr:uid="{00000000-0005-0000-0000-0000AC000000}"/>
    <cellStyle name="Heading 2 3" xfId="174" xr:uid="{00000000-0005-0000-0000-0000AD000000}"/>
    <cellStyle name="Heading 2 3 2" xfId="175" xr:uid="{00000000-0005-0000-0000-0000AE000000}"/>
    <cellStyle name="Heading 2 4" xfId="627" xr:uid="{00000000-0005-0000-0000-0000D9000000}"/>
    <cellStyle name="Heading 3" xfId="176" builtinId="18" customBuiltin="1"/>
    <cellStyle name="Heading 3 2" xfId="177" xr:uid="{00000000-0005-0000-0000-0000B0000000}"/>
    <cellStyle name="Heading 3 2 2" xfId="178" xr:uid="{00000000-0005-0000-0000-0000B1000000}"/>
    <cellStyle name="Heading 3 3" xfId="179" xr:uid="{00000000-0005-0000-0000-0000B2000000}"/>
    <cellStyle name="Heading 3 3 2" xfId="180" xr:uid="{00000000-0005-0000-0000-0000B3000000}"/>
    <cellStyle name="Heading 3 4" xfId="628" xr:uid="{00000000-0005-0000-0000-0000DE000000}"/>
    <cellStyle name="Heading 4" xfId="181" builtinId="19" customBuiltin="1"/>
    <cellStyle name="Heading 4 2" xfId="182" xr:uid="{00000000-0005-0000-0000-0000B5000000}"/>
    <cellStyle name="Heading 4 2 2" xfId="183" xr:uid="{00000000-0005-0000-0000-0000B6000000}"/>
    <cellStyle name="Heading 4 3" xfId="184" xr:uid="{00000000-0005-0000-0000-0000B7000000}"/>
    <cellStyle name="Heading 4 3 2" xfId="185" xr:uid="{00000000-0005-0000-0000-0000B8000000}"/>
    <cellStyle name="Heading 4 4" xfId="629" xr:uid="{00000000-0005-0000-0000-0000E3000000}"/>
    <cellStyle name="Input" xfId="186" builtinId="20" customBuiltin="1"/>
    <cellStyle name="Input 2" xfId="187" xr:uid="{00000000-0005-0000-0000-0000BA000000}"/>
    <cellStyle name="Input 2 2" xfId="188" xr:uid="{00000000-0005-0000-0000-0000BB000000}"/>
    <cellStyle name="Input 3" xfId="189" xr:uid="{00000000-0005-0000-0000-0000BC000000}"/>
    <cellStyle name="Input 3 2" xfId="190" xr:uid="{00000000-0005-0000-0000-0000BD000000}"/>
    <cellStyle name="Input 4" xfId="630" xr:uid="{00000000-0005-0000-0000-0000E8000000}"/>
    <cellStyle name="Linked Cell" xfId="191" builtinId="24" customBuiltin="1"/>
    <cellStyle name="Linked Cell 2" xfId="192" xr:uid="{00000000-0005-0000-0000-0000BF000000}"/>
    <cellStyle name="Linked Cell 2 2" xfId="193" xr:uid="{00000000-0005-0000-0000-0000C0000000}"/>
    <cellStyle name="Linked Cell 3" xfId="194" xr:uid="{00000000-0005-0000-0000-0000C1000000}"/>
    <cellStyle name="Linked Cell 3 2" xfId="195" xr:uid="{00000000-0005-0000-0000-0000C2000000}"/>
    <cellStyle name="Linked Cell 4" xfId="631" xr:uid="{00000000-0005-0000-0000-0000ED000000}"/>
    <cellStyle name="Neutral" xfId="196" builtinId="28" customBuiltin="1"/>
    <cellStyle name="Neutral 2" xfId="197" xr:uid="{00000000-0005-0000-0000-0000C4000000}"/>
    <cellStyle name="Neutral 2 2" xfId="198" xr:uid="{00000000-0005-0000-0000-0000C5000000}"/>
    <cellStyle name="Neutral 3" xfId="199" xr:uid="{00000000-0005-0000-0000-0000C6000000}"/>
    <cellStyle name="Neutral 3 2" xfId="200" xr:uid="{00000000-0005-0000-0000-0000C7000000}"/>
    <cellStyle name="Neutral 4" xfId="632" xr:uid="{00000000-0005-0000-0000-0000F2000000}"/>
    <cellStyle name="Normal" xfId="0" builtinId="0"/>
    <cellStyle name="Normal 2" xfId="545" xr:uid="{00000000-0005-0000-0000-0000F7000000}"/>
    <cellStyle name="Normal 2 2" xfId="201" xr:uid="{00000000-0005-0000-0000-0000C9000000}"/>
    <cellStyle name="Normal 2 2 2" xfId="304" xr:uid="{00000000-0005-0000-0000-000032010000}"/>
    <cellStyle name="Normal 3" xfId="202" xr:uid="{00000000-0005-0000-0000-0000CA000000}"/>
    <cellStyle name="Normal 3 2" xfId="203" xr:uid="{00000000-0005-0000-0000-0000CB000000}"/>
    <cellStyle name="Normal 3 2 2" xfId="305" xr:uid="{00000000-0005-0000-0000-000033010000}"/>
    <cellStyle name="Normal 3 2 3" xfId="368" xr:uid="{00000000-0005-0000-0000-0000CA000000}"/>
    <cellStyle name="Normal 3 2 4" xfId="422" xr:uid="{00000000-0005-0000-0000-0000CA000000}"/>
    <cellStyle name="Normal 3 2 5" xfId="480" xr:uid="{00000000-0005-0000-0000-0000CA000000}"/>
    <cellStyle name="Normal 3 2 6" xfId="538" xr:uid="{00000000-0005-0000-0000-0000CB000000}"/>
    <cellStyle name="Normal 3 2 7" xfId="634" xr:uid="{00000000-0005-0000-0000-0000FA000000}"/>
    <cellStyle name="Normal 3 3" xfId="537" xr:uid="{00000000-0005-0000-0000-0000CA000000}"/>
    <cellStyle name="Normal 3 4" xfId="633" xr:uid="{00000000-0005-0000-0000-0000F9000000}"/>
    <cellStyle name="Normal 4" xfId="543" xr:uid="{00000000-0005-0000-0000-00007A020000}"/>
    <cellStyle name="Note" xfId="204" builtinId="10" customBuiltin="1"/>
    <cellStyle name="Note 2" xfId="205" xr:uid="{00000000-0005-0000-0000-0000CD000000}"/>
    <cellStyle name="Note 2 2" xfId="206" xr:uid="{00000000-0005-0000-0000-0000CE000000}"/>
    <cellStyle name="Note 2 2 2" xfId="308" xr:uid="{00000000-0005-0000-0000-000036010000}"/>
    <cellStyle name="Note 2 2 3" xfId="370" xr:uid="{00000000-0005-0000-0000-0000CD000000}"/>
    <cellStyle name="Note 2 2 4" xfId="424" xr:uid="{00000000-0005-0000-0000-0000CD000000}"/>
    <cellStyle name="Note 2 2 5" xfId="483" xr:uid="{00000000-0005-0000-0000-0000CD000000}"/>
    <cellStyle name="Note 2 2 6" xfId="540" xr:uid="{00000000-0005-0000-0000-0000CE000000}"/>
    <cellStyle name="Note 2 2 7" xfId="637" xr:uid="{00000000-0005-0000-0000-0000FD000000}"/>
    <cellStyle name="Note 2 3" xfId="307" xr:uid="{00000000-0005-0000-0000-000035010000}"/>
    <cellStyle name="Note 2 4" xfId="369" xr:uid="{00000000-0005-0000-0000-0000CC000000}"/>
    <cellStyle name="Note 2 5" xfId="423" xr:uid="{00000000-0005-0000-0000-0000CC000000}"/>
    <cellStyle name="Note 2 6" xfId="482" xr:uid="{00000000-0005-0000-0000-0000CC000000}"/>
    <cellStyle name="Note 2 7" xfId="539" xr:uid="{00000000-0005-0000-0000-0000CD000000}"/>
    <cellStyle name="Note 2 8" xfId="636" xr:uid="{00000000-0005-0000-0000-0000FC000000}"/>
    <cellStyle name="Note 3" xfId="207" xr:uid="{00000000-0005-0000-0000-0000CF000000}"/>
    <cellStyle name="Note 3 2" xfId="208" xr:uid="{00000000-0005-0000-0000-0000D0000000}"/>
    <cellStyle name="Note 3 2 2" xfId="310" xr:uid="{00000000-0005-0000-0000-000038010000}"/>
    <cellStyle name="Note 3 2 3" xfId="372" xr:uid="{00000000-0005-0000-0000-0000CF000000}"/>
    <cellStyle name="Note 3 2 4" xfId="426" xr:uid="{00000000-0005-0000-0000-0000CF000000}"/>
    <cellStyle name="Note 3 2 5" xfId="485" xr:uid="{00000000-0005-0000-0000-0000CF000000}"/>
    <cellStyle name="Note 3 2 6" xfId="542" xr:uid="{00000000-0005-0000-0000-0000D0000000}"/>
    <cellStyle name="Note 3 2 7" xfId="639" xr:uid="{00000000-0005-0000-0000-0000FF000000}"/>
    <cellStyle name="Note 3 3" xfId="309" xr:uid="{00000000-0005-0000-0000-000037010000}"/>
    <cellStyle name="Note 3 4" xfId="371" xr:uid="{00000000-0005-0000-0000-0000CE000000}"/>
    <cellStyle name="Note 3 5" xfId="425" xr:uid="{00000000-0005-0000-0000-0000CE000000}"/>
    <cellStyle name="Note 3 6" xfId="484" xr:uid="{00000000-0005-0000-0000-0000CE000000}"/>
    <cellStyle name="Note 3 7" xfId="541" xr:uid="{00000000-0005-0000-0000-0000CF000000}"/>
    <cellStyle name="Note 3 8" xfId="638" xr:uid="{00000000-0005-0000-0000-0000FE000000}"/>
    <cellStyle name="Note 4" xfId="209" xr:uid="{00000000-0005-0000-0000-0000D1000000}"/>
    <cellStyle name="Note 4 2" xfId="311" xr:uid="{00000000-0005-0000-0000-000039010000}"/>
    <cellStyle name="Note 5" xfId="210" xr:uid="{00000000-0005-0000-0000-0000D2000000}"/>
    <cellStyle name="Note 5 2" xfId="312" xr:uid="{00000000-0005-0000-0000-00003A010000}"/>
    <cellStyle name="Note 6" xfId="306" xr:uid="{00000000-0005-0000-0000-000034010000}"/>
    <cellStyle name="Note 6 2" xfId="635" xr:uid="{00000000-0005-0000-0000-0000FB000000}"/>
    <cellStyle name="Note 7" xfId="481" xr:uid="{00000000-0005-0000-0000-0000E3010000}"/>
    <cellStyle name="Output" xfId="211" builtinId="21" customBuiltin="1"/>
    <cellStyle name="Output 2" xfId="212" xr:uid="{00000000-0005-0000-0000-0000D4000000}"/>
    <cellStyle name="Output 2 2" xfId="213" xr:uid="{00000000-0005-0000-0000-0000D5000000}"/>
    <cellStyle name="Output 3" xfId="214" xr:uid="{00000000-0005-0000-0000-0000D6000000}"/>
    <cellStyle name="Output 3 2" xfId="215" xr:uid="{00000000-0005-0000-0000-0000D7000000}"/>
    <cellStyle name="Output 4" xfId="640" xr:uid="{00000000-0005-0000-0000-000002010000}"/>
    <cellStyle name="Percent" xfId="216" builtinId="5"/>
    <cellStyle name="Percent 2" xfId="217" xr:uid="{00000000-0005-0000-0000-0000D9000000}"/>
    <cellStyle name="Percent 2 2" xfId="314" xr:uid="{00000000-0005-0000-0000-00003C010000}"/>
    <cellStyle name="Percent 3" xfId="218" xr:uid="{00000000-0005-0000-0000-0000DA000000}"/>
    <cellStyle name="Percent 3 2" xfId="315" xr:uid="{00000000-0005-0000-0000-00003D010000}"/>
    <cellStyle name="Percent 4" xfId="313" xr:uid="{00000000-0005-0000-0000-00003B010000}"/>
    <cellStyle name="Percent 4 2" xfId="641" xr:uid="{00000000-0005-0000-0000-000007010000}"/>
    <cellStyle name="Percent 5" xfId="486" xr:uid="{00000000-0005-0000-0000-0000E8010000}"/>
    <cellStyle name="Title" xfId="219" builtinId="15" customBuiltin="1"/>
    <cellStyle name="Title 2" xfId="220" xr:uid="{00000000-0005-0000-0000-0000DC000000}"/>
    <cellStyle name="Title 2 2" xfId="221" xr:uid="{00000000-0005-0000-0000-0000DD000000}"/>
    <cellStyle name="Title 3" xfId="222" xr:uid="{00000000-0005-0000-0000-0000DE000000}"/>
    <cellStyle name="Title 3 2" xfId="223" xr:uid="{00000000-0005-0000-0000-0000DF000000}"/>
    <cellStyle name="Title 4" xfId="642" xr:uid="{00000000-0005-0000-0000-00000A010000}"/>
    <cellStyle name="Total" xfId="224" builtinId="25" customBuiltin="1"/>
    <cellStyle name="Total 2" xfId="225" xr:uid="{00000000-0005-0000-0000-0000E1000000}"/>
    <cellStyle name="Total 2 2" xfId="226" xr:uid="{00000000-0005-0000-0000-0000E2000000}"/>
    <cellStyle name="Total 3" xfId="227" xr:uid="{00000000-0005-0000-0000-0000E3000000}"/>
    <cellStyle name="Total 3 2" xfId="228" xr:uid="{00000000-0005-0000-0000-0000E4000000}"/>
    <cellStyle name="Total 4" xfId="229" xr:uid="{00000000-0005-0000-0000-0000E5000000}"/>
    <cellStyle name="Total 4 2" xfId="317" xr:uid="{00000000-0005-0000-0000-00003F010000}"/>
    <cellStyle name="Total 5" xfId="230" xr:uid="{00000000-0005-0000-0000-0000E6000000}"/>
    <cellStyle name="Total 5 2" xfId="318" xr:uid="{00000000-0005-0000-0000-000040010000}"/>
    <cellStyle name="Total 6" xfId="316" xr:uid="{00000000-0005-0000-0000-00003E010000}"/>
    <cellStyle name="Total 6 2" xfId="643" xr:uid="{00000000-0005-0000-0000-00000F010000}"/>
    <cellStyle name="Total 7" xfId="487" xr:uid="{00000000-0005-0000-0000-0000E9010000}"/>
    <cellStyle name="Warning Text" xfId="231" builtinId="11" customBuiltin="1"/>
    <cellStyle name="Warning Text 2" xfId="232" xr:uid="{00000000-0005-0000-0000-0000E8000000}"/>
    <cellStyle name="Warning Text 2 2" xfId="233" xr:uid="{00000000-0005-0000-0000-0000E9000000}"/>
    <cellStyle name="Warning Text 3" xfId="234" xr:uid="{00000000-0005-0000-0000-0000EA000000}"/>
    <cellStyle name="Warning Text 3 2" xfId="235" xr:uid="{00000000-0005-0000-0000-0000EB000000}"/>
    <cellStyle name="Warning Text 4" xfId="644" xr:uid="{00000000-0005-0000-0000-00001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4"/>
  <sheetViews>
    <sheetView tabSelected="1" topLeftCell="A4" zoomScaleNormal="100" workbookViewId="0">
      <selection activeCell="H14" sqref="H14"/>
    </sheetView>
  </sheetViews>
  <sheetFormatPr defaultRowHeight="13.2" x14ac:dyDescent="0.25"/>
  <cols>
    <col min="1" max="1" width="35.109375" customWidth="1"/>
    <col min="2" max="4" width="14.44140625" customWidth="1"/>
    <col min="5" max="5" width="15.44140625" bestFit="1" customWidth="1"/>
    <col min="6" max="6" width="11.6640625" bestFit="1" customWidth="1"/>
    <col min="7" max="7" width="12.33203125" bestFit="1" customWidth="1"/>
    <col min="8" max="8" width="10.33203125" bestFit="1" customWidth="1"/>
  </cols>
  <sheetData>
    <row r="1" spans="1:7" ht="15" customHeight="1" x14ac:dyDescent="0.25">
      <c r="A1" t="s">
        <v>36</v>
      </c>
    </row>
    <row r="2" spans="1:7" ht="15" customHeight="1" x14ac:dyDescent="0.25"/>
    <row r="3" spans="1:7" ht="15" customHeight="1" x14ac:dyDescent="0.25"/>
    <row r="4" spans="1:7" ht="15" customHeight="1" x14ac:dyDescent="0.3">
      <c r="A4" s="215" t="s">
        <v>0</v>
      </c>
      <c r="B4" s="215"/>
      <c r="C4" s="215"/>
      <c r="D4" s="215"/>
      <c r="E4" s="215"/>
    </row>
    <row r="5" spans="1:7" ht="15" customHeight="1" x14ac:dyDescent="0.3">
      <c r="A5" s="215" t="s">
        <v>1</v>
      </c>
      <c r="B5" s="215"/>
      <c r="C5" s="215"/>
      <c r="D5" s="215"/>
      <c r="E5" s="215"/>
    </row>
    <row r="6" spans="1:7" ht="15" customHeight="1" x14ac:dyDescent="0.3">
      <c r="A6" s="216">
        <v>44742</v>
      </c>
      <c r="B6" s="216"/>
      <c r="C6" s="216"/>
      <c r="D6" s="216"/>
      <c r="E6" s="216"/>
    </row>
    <row r="7" spans="1:7" ht="15" customHeight="1" x14ac:dyDescent="0.25">
      <c r="A7" s="1" t="s">
        <v>36</v>
      </c>
      <c r="B7" s="1"/>
      <c r="C7" s="1"/>
      <c r="D7" s="1"/>
      <c r="E7" s="1"/>
    </row>
    <row r="8" spans="1:7" ht="15" customHeight="1" x14ac:dyDescent="0.25">
      <c r="A8" s="1"/>
      <c r="B8" s="2" t="s">
        <v>260</v>
      </c>
      <c r="C8" s="2" t="s">
        <v>205</v>
      </c>
      <c r="D8" s="3" t="s">
        <v>260</v>
      </c>
      <c r="E8" s="4" t="s">
        <v>2</v>
      </c>
    </row>
    <row r="9" spans="1:7" ht="15" customHeight="1" x14ac:dyDescent="0.25">
      <c r="A9" s="1"/>
      <c r="B9" s="5">
        <v>2021</v>
      </c>
      <c r="C9" s="5">
        <v>2022</v>
      </c>
      <c r="D9" s="5">
        <v>2022</v>
      </c>
      <c r="E9" s="6" t="s">
        <v>261</v>
      </c>
    </row>
    <row r="10" spans="1:7" ht="15" customHeight="1" x14ac:dyDescent="0.25">
      <c r="A10" s="33" t="s">
        <v>3</v>
      </c>
      <c r="B10" s="16"/>
      <c r="C10" s="16"/>
      <c r="D10" s="1"/>
      <c r="E10" s="167"/>
    </row>
    <row r="11" spans="1:7" ht="15" customHeight="1" x14ac:dyDescent="0.25">
      <c r="A11" s="34"/>
      <c r="B11" s="16"/>
      <c r="C11" s="16"/>
      <c r="D11" s="1"/>
      <c r="E11" s="7"/>
    </row>
    <row r="12" spans="1:7" ht="15" customHeight="1" x14ac:dyDescent="0.25">
      <c r="A12" s="34" t="s">
        <v>87</v>
      </c>
      <c r="B12" s="196">
        <v>25318228</v>
      </c>
      <c r="C12" s="190">
        <v>31875188</v>
      </c>
      <c r="D12" s="162">
        <f>27668629-2</f>
        <v>27668627</v>
      </c>
      <c r="E12" s="168">
        <f>D12-C12</f>
        <v>-4206561</v>
      </c>
      <c r="F12" s="17"/>
      <c r="G12" s="165"/>
    </row>
    <row r="13" spans="1:7" ht="15" customHeight="1" x14ac:dyDescent="0.25">
      <c r="A13" s="34" t="s">
        <v>86</v>
      </c>
      <c r="B13" s="195">
        <v>7943443</v>
      </c>
      <c r="C13" s="191">
        <v>6538349</v>
      </c>
      <c r="D13" s="156">
        <f>8462935-8056</f>
        <v>8454879</v>
      </c>
      <c r="E13" s="98">
        <f t="shared" ref="E13:E17" si="0">D13-C13</f>
        <v>1916530</v>
      </c>
      <c r="F13" s="19"/>
      <c r="G13" s="165"/>
    </row>
    <row r="14" spans="1:7" ht="15" customHeight="1" x14ac:dyDescent="0.25">
      <c r="A14" s="34" t="s">
        <v>4</v>
      </c>
      <c r="B14" s="194">
        <v>7632</v>
      </c>
      <c r="C14" s="79">
        <v>19930</v>
      </c>
      <c r="D14" s="42">
        <v>17282</v>
      </c>
      <c r="E14" s="98">
        <f t="shared" si="0"/>
        <v>-2648</v>
      </c>
      <c r="F14" s="19"/>
    </row>
    <row r="15" spans="1:7" ht="15" customHeight="1" x14ac:dyDescent="0.25">
      <c r="A15" s="34" t="s">
        <v>5</v>
      </c>
      <c r="B15" s="194">
        <v>322906</v>
      </c>
      <c r="C15" s="79">
        <v>276050</v>
      </c>
      <c r="D15" s="42">
        <v>376679</v>
      </c>
      <c r="E15" s="98">
        <f t="shared" si="0"/>
        <v>100629</v>
      </c>
      <c r="F15" s="19"/>
      <c r="G15" s="188"/>
    </row>
    <row r="16" spans="1:7" ht="15" customHeight="1" x14ac:dyDescent="0.25">
      <c r="A16" s="86" t="s">
        <v>54</v>
      </c>
      <c r="B16" s="197">
        <v>7575840</v>
      </c>
      <c r="C16" s="79">
        <v>6257130</v>
      </c>
      <c r="D16" s="42">
        <v>6257130</v>
      </c>
      <c r="E16" s="98">
        <f t="shared" si="0"/>
        <v>0</v>
      </c>
      <c r="F16" s="102"/>
      <c r="G16" s="47"/>
    </row>
    <row r="17" spans="1:7" ht="15" customHeight="1" x14ac:dyDescent="0.25">
      <c r="A17" s="86" t="s">
        <v>57</v>
      </c>
      <c r="B17" s="199">
        <v>14608218</v>
      </c>
      <c r="C17" s="192">
        <v>12293477</v>
      </c>
      <c r="D17" s="97">
        <v>12293477</v>
      </c>
      <c r="E17" s="157">
        <f t="shared" si="0"/>
        <v>0</v>
      </c>
      <c r="G17" s="47"/>
    </row>
    <row r="18" spans="1:7" ht="15" customHeight="1" x14ac:dyDescent="0.25">
      <c r="A18" s="34"/>
      <c r="B18" s="79"/>
      <c r="C18" s="79"/>
      <c r="D18" s="42"/>
      <c r="E18" s="98"/>
    </row>
    <row r="19" spans="1:7" ht="15" customHeight="1" thickBot="1" x14ac:dyDescent="0.3">
      <c r="A19" s="34" t="s">
        <v>6</v>
      </c>
      <c r="B19" s="158">
        <f>SUM(B12:B17)</f>
        <v>55776267</v>
      </c>
      <c r="C19" s="158">
        <f>SUM(C12:C17)</f>
        <v>57260124</v>
      </c>
      <c r="D19" s="159">
        <f>SUM(D12:D17)</f>
        <v>55068074</v>
      </c>
      <c r="E19" s="169">
        <f>SUM(E12:E16)</f>
        <v>-2192050</v>
      </c>
      <c r="F19" s="19"/>
    </row>
    <row r="20" spans="1:7" ht="15" customHeight="1" thickTop="1" x14ac:dyDescent="0.25">
      <c r="A20" s="34"/>
      <c r="B20" s="79"/>
      <c r="C20" s="79"/>
      <c r="D20" s="42"/>
      <c r="E20" s="98"/>
    </row>
    <row r="21" spans="1:7" ht="15" customHeight="1" x14ac:dyDescent="0.25">
      <c r="A21" s="35" t="s">
        <v>7</v>
      </c>
      <c r="B21" s="79"/>
      <c r="C21" s="79"/>
      <c r="D21" s="42"/>
      <c r="E21" s="170"/>
      <c r="F21" s="46"/>
    </row>
    <row r="22" spans="1:7" ht="15" customHeight="1" x14ac:dyDescent="0.25">
      <c r="A22" s="34"/>
      <c r="B22" s="96"/>
      <c r="C22" s="79"/>
      <c r="D22" s="42"/>
      <c r="E22" s="98"/>
    </row>
    <row r="23" spans="1:7" ht="15" customHeight="1" x14ac:dyDescent="0.25">
      <c r="A23" s="176" t="s">
        <v>89</v>
      </c>
      <c r="B23" s="42">
        <v>1665164</v>
      </c>
      <c r="C23" s="79">
        <v>1822111</v>
      </c>
      <c r="D23" s="42">
        <v>1972807</v>
      </c>
      <c r="E23" s="98">
        <f>D23-C23</f>
        <v>150696</v>
      </c>
      <c r="F23" s="47"/>
    </row>
    <row r="24" spans="1:7" ht="15" customHeight="1" x14ac:dyDescent="0.25">
      <c r="A24" s="86" t="s">
        <v>58</v>
      </c>
      <c r="B24" s="95">
        <v>16048584</v>
      </c>
      <c r="C24" s="193">
        <v>16261639</v>
      </c>
      <c r="D24" s="95">
        <v>16261639</v>
      </c>
      <c r="E24" s="98">
        <f t="shared" ref="E24:E29" si="1">D24-C24</f>
        <v>0</v>
      </c>
      <c r="F24" s="47"/>
    </row>
    <row r="25" spans="1:7" ht="15" customHeight="1" x14ac:dyDescent="0.25">
      <c r="A25" s="86" t="s">
        <v>59</v>
      </c>
      <c r="B25" s="95">
        <v>48545614</v>
      </c>
      <c r="C25" s="193">
        <v>47067445</v>
      </c>
      <c r="D25" s="95">
        <v>47067445</v>
      </c>
      <c r="E25" s="98">
        <f t="shared" si="1"/>
        <v>0</v>
      </c>
      <c r="F25" s="47"/>
    </row>
    <row r="26" spans="1:7" ht="15" customHeight="1" x14ac:dyDescent="0.25">
      <c r="A26" s="176" t="s">
        <v>90</v>
      </c>
      <c r="B26" s="95">
        <v>1047905</v>
      </c>
      <c r="C26" s="193">
        <v>1073721</v>
      </c>
      <c r="D26" s="95">
        <v>1077080</v>
      </c>
      <c r="E26" s="98">
        <f t="shared" si="1"/>
        <v>3359</v>
      </c>
      <c r="F26" s="47"/>
    </row>
    <row r="27" spans="1:7" ht="15" customHeight="1" x14ac:dyDescent="0.25">
      <c r="A27" s="86" t="s">
        <v>8</v>
      </c>
      <c r="B27" s="95">
        <v>2792607</v>
      </c>
      <c r="C27" s="193">
        <v>2919304</v>
      </c>
      <c r="D27" s="95">
        <v>4050834</v>
      </c>
      <c r="E27" s="98">
        <f t="shared" si="1"/>
        <v>1131530</v>
      </c>
      <c r="F27" s="47"/>
    </row>
    <row r="28" spans="1:7" ht="15" customHeight="1" x14ac:dyDescent="0.25">
      <c r="A28" s="34" t="s">
        <v>55</v>
      </c>
      <c r="B28" s="198">
        <v>3083506</v>
      </c>
      <c r="C28" s="79">
        <v>2495531</v>
      </c>
      <c r="D28" s="96">
        <v>2495531</v>
      </c>
      <c r="E28" s="98">
        <f t="shared" si="1"/>
        <v>0</v>
      </c>
      <c r="F28" s="47"/>
    </row>
    <row r="29" spans="1:7" ht="15" customHeight="1" x14ac:dyDescent="0.25">
      <c r="A29" s="34" t="s">
        <v>60</v>
      </c>
      <c r="B29" s="199">
        <v>12111303</v>
      </c>
      <c r="C29" s="192">
        <v>11981926</v>
      </c>
      <c r="D29" s="97">
        <v>11981926</v>
      </c>
      <c r="E29" s="157">
        <f t="shared" si="1"/>
        <v>0</v>
      </c>
      <c r="F29" s="47"/>
    </row>
    <row r="30" spans="1:7" ht="15" customHeight="1" x14ac:dyDescent="0.25">
      <c r="A30" s="34"/>
      <c r="B30" s="79"/>
      <c r="C30" s="79"/>
      <c r="D30" s="42"/>
      <c r="E30" s="98"/>
    </row>
    <row r="31" spans="1:7" ht="15" customHeight="1" x14ac:dyDescent="0.25">
      <c r="A31" s="34" t="s">
        <v>9</v>
      </c>
      <c r="B31" s="79">
        <f>SUM(B23:B29)</f>
        <v>85294683</v>
      </c>
      <c r="C31" s="79">
        <f>SUM(C23:C29)</f>
        <v>83621677</v>
      </c>
      <c r="D31" s="96">
        <f>SUM(D23:D29)</f>
        <v>84907262</v>
      </c>
      <c r="E31" s="98">
        <f>SUM(E23:E29)</f>
        <v>1285585</v>
      </c>
      <c r="F31" s="19"/>
    </row>
    <row r="32" spans="1:7" ht="15" customHeight="1" x14ac:dyDescent="0.25">
      <c r="A32" s="34"/>
      <c r="B32" s="79"/>
      <c r="C32" s="79"/>
      <c r="D32" s="42"/>
      <c r="E32" s="98"/>
      <c r="F32" s="19"/>
    </row>
    <row r="33" spans="1:8" ht="15" customHeight="1" x14ac:dyDescent="0.25">
      <c r="A33" s="176" t="s">
        <v>10</v>
      </c>
      <c r="B33" s="200">
        <v>12794067</v>
      </c>
      <c r="C33" s="79">
        <v>14808744</v>
      </c>
      <c r="D33" s="42">
        <v>14808744</v>
      </c>
      <c r="E33" s="98">
        <f>D33-C33</f>
        <v>0</v>
      </c>
      <c r="F33" s="19"/>
      <c r="G33" s="47"/>
      <c r="H33" s="47"/>
    </row>
    <row r="34" spans="1:8" ht="15" customHeight="1" x14ac:dyDescent="0.25">
      <c r="A34" s="86" t="s">
        <v>61</v>
      </c>
      <c r="B34" s="132">
        <v>-11556250</v>
      </c>
      <c r="C34" s="193">
        <v>-12500040</v>
      </c>
      <c r="D34" s="54">
        <v>-12500040</v>
      </c>
      <c r="E34" s="98">
        <f t="shared" ref="E34:E36" si="2">D34-C34</f>
        <v>0</v>
      </c>
      <c r="F34" s="19"/>
    </row>
    <row r="35" spans="1:8" ht="15" customHeight="1" x14ac:dyDescent="0.25">
      <c r="A35" s="86" t="s">
        <v>62</v>
      </c>
      <c r="B35" s="132">
        <v>-46048699</v>
      </c>
      <c r="C35" s="193">
        <v>-46755894</v>
      </c>
      <c r="D35" s="54">
        <v>-46755894</v>
      </c>
      <c r="E35" s="98">
        <f t="shared" si="2"/>
        <v>0</v>
      </c>
      <c r="F35" s="19"/>
    </row>
    <row r="36" spans="1:8" ht="15" customHeight="1" x14ac:dyDescent="0.25">
      <c r="A36" s="34" t="s">
        <v>11</v>
      </c>
      <c r="B36" s="160">
        <v>15292466</v>
      </c>
      <c r="C36" s="189">
        <v>18085637</v>
      </c>
      <c r="D36" s="161">
        <f>'Inc. &amp; Exp.'!F54</f>
        <v>14608002</v>
      </c>
      <c r="E36" s="157">
        <f t="shared" si="2"/>
        <v>-3477635</v>
      </c>
    </row>
    <row r="37" spans="1:8" ht="15" customHeight="1" x14ac:dyDescent="0.25">
      <c r="A37" s="34"/>
      <c r="B37" s="79"/>
      <c r="C37" s="79"/>
      <c r="D37" s="42"/>
      <c r="E37" s="98"/>
    </row>
    <row r="38" spans="1:8" ht="15" customHeight="1" x14ac:dyDescent="0.25">
      <c r="A38" s="34" t="s">
        <v>12</v>
      </c>
      <c r="B38" s="79">
        <f>SUM(B33:B36)</f>
        <v>-29518416</v>
      </c>
      <c r="C38" s="79">
        <f>SUM(C33:C36)</f>
        <v>-26361553</v>
      </c>
      <c r="D38" s="96">
        <f>SUM(D33:D36)</f>
        <v>-29839188</v>
      </c>
      <c r="E38" s="98">
        <f>SUM(E33:E36)</f>
        <v>-3477635</v>
      </c>
      <c r="F38" s="19"/>
    </row>
    <row r="39" spans="1:8" ht="15" customHeight="1" x14ac:dyDescent="0.25">
      <c r="A39" s="34"/>
      <c r="B39" s="78"/>
      <c r="C39" s="78"/>
      <c r="D39" s="41"/>
      <c r="E39" s="171"/>
      <c r="F39" s="19"/>
    </row>
    <row r="40" spans="1:8" ht="15" customHeight="1" thickBot="1" x14ac:dyDescent="0.3">
      <c r="A40" s="36" t="s">
        <v>42</v>
      </c>
      <c r="B40" s="163">
        <f>B38+B31</f>
        <v>55776267</v>
      </c>
      <c r="C40" s="163">
        <f>C38+C31</f>
        <v>57260124</v>
      </c>
      <c r="D40" s="164">
        <f>D38+D31</f>
        <v>55068074</v>
      </c>
      <c r="E40" s="172">
        <f>E38+E31</f>
        <v>-2192050</v>
      </c>
    </row>
    <row r="41" spans="1:8" ht="15" customHeight="1" thickTop="1" x14ac:dyDescent="0.25">
      <c r="A41" s="1"/>
      <c r="B41" s="1"/>
      <c r="C41" s="1"/>
      <c r="D41" s="1"/>
      <c r="E41" s="1"/>
    </row>
    <row r="42" spans="1:8" x14ac:dyDescent="0.25">
      <c r="B42" s="47"/>
    </row>
    <row r="43" spans="1:8" x14ac:dyDescent="0.25">
      <c r="B43" s="47"/>
      <c r="D43" s="47"/>
      <c r="E43" s="19"/>
    </row>
    <row r="44" spans="1:8" x14ac:dyDescent="0.25">
      <c r="B44" s="47"/>
      <c r="D44" s="47"/>
    </row>
  </sheetData>
  <mergeCells count="3">
    <mergeCell ref="A4:E4"/>
    <mergeCell ref="A5:E5"/>
    <mergeCell ref="A6:E6"/>
  </mergeCells>
  <phoneticPr fontId="0" type="noConversion"/>
  <printOptions horizontalCentered="1" verticalCentered="1"/>
  <pageMargins left="0.75" right="0.75" top="1" bottom="1" header="0.5" footer="0.5"/>
  <pageSetup scale="77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D64"/>
  <sheetViews>
    <sheetView zoomScaleNormal="100" workbookViewId="0">
      <selection activeCell="B59" sqref="B59"/>
    </sheetView>
  </sheetViews>
  <sheetFormatPr defaultRowHeight="13.2" x14ac:dyDescent="0.25"/>
  <cols>
    <col min="1" max="1" width="40.44140625" customWidth="1"/>
    <col min="2" max="2" width="18.88671875" customWidth="1"/>
    <col min="3" max="3" width="16.88671875" customWidth="1"/>
    <col min="4" max="4" width="16" customWidth="1"/>
    <col min="5" max="5" width="14.88671875" customWidth="1"/>
    <col min="6" max="6" width="15.6640625" customWidth="1"/>
    <col min="7" max="7" width="15.33203125" customWidth="1"/>
    <col min="8" max="8" width="17" customWidth="1"/>
    <col min="9" max="9" width="15.109375" customWidth="1"/>
    <col min="10" max="10" width="16" bestFit="1" customWidth="1"/>
    <col min="11" max="11" width="14" bestFit="1" customWidth="1"/>
  </cols>
  <sheetData>
    <row r="1" spans="1:30" x14ac:dyDescent="0.25">
      <c r="A1" s="217" t="s">
        <v>0</v>
      </c>
      <c r="B1" s="217"/>
      <c r="C1" s="217"/>
      <c r="D1" s="217"/>
      <c r="E1" s="217"/>
      <c r="F1" s="217"/>
      <c r="G1" s="217"/>
      <c r="H1" s="217"/>
      <c r="I1" s="217"/>
      <c r="J1" s="25"/>
    </row>
    <row r="2" spans="1:30" x14ac:dyDescent="0.25">
      <c r="A2" s="218" t="s">
        <v>13</v>
      </c>
      <c r="B2" s="218"/>
      <c r="C2" s="218"/>
      <c r="D2" s="218"/>
      <c r="E2" s="218"/>
      <c r="F2" s="218"/>
      <c r="G2" s="218"/>
      <c r="H2" s="218"/>
      <c r="I2" s="218"/>
      <c r="J2" s="25"/>
    </row>
    <row r="3" spans="1:30" x14ac:dyDescent="0.25">
      <c r="A3" s="219" t="s">
        <v>266</v>
      </c>
      <c r="B3" s="219"/>
      <c r="C3" s="219"/>
      <c r="D3" s="219"/>
      <c r="E3" s="219"/>
      <c r="F3" s="219"/>
      <c r="G3" s="219"/>
      <c r="H3" s="219"/>
      <c r="I3" s="219"/>
      <c r="J3" s="25"/>
    </row>
    <row r="4" spans="1:30" x14ac:dyDescent="0.25">
      <c r="A4" s="218" t="s">
        <v>268</v>
      </c>
      <c r="B4" s="218"/>
      <c r="C4" s="218"/>
      <c r="D4" s="218"/>
      <c r="E4" s="218"/>
      <c r="F4" s="218"/>
      <c r="G4" s="218"/>
      <c r="H4" s="218"/>
      <c r="I4" s="218"/>
      <c r="J4" s="25"/>
    </row>
    <row r="5" spans="1:30" x14ac:dyDescent="0.25">
      <c r="A5" s="69"/>
      <c r="B5" s="25"/>
      <c r="C5" s="37"/>
      <c r="D5" s="25"/>
      <c r="E5" s="25"/>
      <c r="F5" s="25"/>
      <c r="G5" s="25"/>
      <c r="H5" s="25"/>
      <c r="I5" s="25"/>
    </row>
    <row r="6" spans="1:30" x14ac:dyDescent="0.25">
      <c r="A6" s="16"/>
      <c r="B6" s="201" t="s">
        <v>82</v>
      </c>
      <c r="C6" s="201" t="s">
        <v>129</v>
      </c>
      <c r="D6" s="8" t="s">
        <v>14</v>
      </c>
      <c r="E6" s="9" t="s">
        <v>15</v>
      </c>
      <c r="F6" s="9" t="s">
        <v>14</v>
      </c>
      <c r="G6" s="9" t="s">
        <v>15</v>
      </c>
      <c r="H6" s="10" t="s">
        <v>2</v>
      </c>
      <c r="I6" s="3" t="s">
        <v>2</v>
      </c>
    </row>
    <row r="7" spans="1:30" x14ac:dyDescent="0.25">
      <c r="A7" s="22"/>
      <c r="B7" s="55" t="s">
        <v>88</v>
      </c>
      <c r="C7" s="55" t="s">
        <v>88</v>
      </c>
      <c r="D7" s="80" t="s">
        <v>262</v>
      </c>
      <c r="E7" s="11" t="s">
        <v>16</v>
      </c>
      <c r="F7" s="11" t="s">
        <v>263</v>
      </c>
      <c r="G7" s="11" t="s">
        <v>16</v>
      </c>
      <c r="H7" s="81" t="s">
        <v>264</v>
      </c>
      <c r="I7" s="5" t="s">
        <v>265</v>
      </c>
    </row>
    <row r="8" spans="1:30" x14ac:dyDescent="0.25">
      <c r="A8" s="72" t="s">
        <v>17</v>
      </c>
      <c r="B8" s="71"/>
      <c r="C8" s="56"/>
      <c r="D8" s="62"/>
      <c r="E8" s="14"/>
      <c r="F8" s="12"/>
      <c r="G8" s="12"/>
      <c r="H8" s="15"/>
      <c r="I8" s="39"/>
    </row>
    <row r="9" spans="1:30" x14ac:dyDescent="0.25">
      <c r="A9" s="85" t="s">
        <v>53</v>
      </c>
      <c r="B9" s="57">
        <v>12503711</v>
      </c>
      <c r="C9" s="57">
        <v>11913319</v>
      </c>
      <c r="D9" s="19">
        <v>10128613</v>
      </c>
      <c r="E9" s="27">
        <f>D9/B9</f>
        <v>0.81004855278564902</v>
      </c>
      <c r="F9" s="19">
        <v>9649790</v>
      </c>
      <c r="G9" s="27">
        <f>F9/C9</f>
        <v>0.81000013514285985</v>
      </c>
      <c r="H9" s="18">
        <f>F9-D9</f>
        <v>-478823</v>
      </c>
      <c r="I9" s="48">
        <f>F9-C9</f>
        <v>-2263529</v>
      </c>
    </row>
    <row r="10" spans="1:30" x14ac:dyDescent="0.25">
      <c r="A10" s="85" t="s">
        <v>56</v>
      </c>
      <c r="B10" s="99">
        <v>0</v>
      </c>
      <c r="C10" s="100">
        <v>0</v>
      </c>
      <c r="D10" s="19">
        <v>19403</v>
      </c>
      <c r="E10" s="27">
        <v>0</v>
      </c>
      <c r="F10" s="19">
        <v>0</v>
      </c>
      <c r="G10" s="27">
        <v>0</v>
      </c>
      <c r="H10" s="18">
        <f>F10-D10</f>
        <v>-19403</v>
      </c>
      <c r="I10" s="48">
        <f>F10-C10</f>
        <v>0</v>
      </c>
    </row>
    <row r="11" spans="1:30" x14ac:dyDescent="0.25">
      <c r="A11" s="85"/>
      <c r="B11" s="58"/>
      <c r="C11" s="58"/>
      <c r="D11" s="19"/>
      <c r="E11" s="84"/>
      <c r="F11" s="19"/>
      <c r="G11" s="27"/>
      <c r="H11" s="18"/>
      <c r="I11" s="48"/>
    </row>
    <row r="12" spans="1:30" x14ac:dyDescent="0.25">
      <c r="A12" s="70" t="s">
        <v>18</v>
      </c>
      <c r="B12" s="58">
        <v>15470402</v>
      </c>
      <c r="C12" s="58">
        <v>14828843</v>
      </c>
      <c r="D12" s="19">
        <v>15543837</v>
      </c>
      <c r="E12" s="27">
        <f t="shared" ref="E12:E21" si="0">D12/B12</f>
        <v>1.004746806191591</v>
      </c>
      <c r="F12" s="19">
        <v>14914276</v>
      </c>
      <c r="G12" s="27">
        <f t="shared" ref="G12:G21" si="1">F12/C12</f>
        <v>1.0057612721370104</v>
      </c>
      <c r="H12" s="20">
        <f t="shared" ref="H12:H21" si="2">F12-D12</f>
        <v>-629561</v>
      </c>
      <c r="I12" s="48">
        <f t="shared" ref="I12:I21" si="3">F12-C12</f>
        <v>85433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</row>
    <row r="13" spans="1:30" x14ac:dyDescent="0.25">
      <c r="A13" s="70" t="s">
        <v>19</v>
      </c>
      <c r="B13" s="58">
        <v>3969550</v>
      </c>
      <c r="C13" s="58">
        <v>3403000</v>
      </c>
      <c r="D13" s="53">
        <v>3233863</v>
      </c>
      <c r="E13" s="27">
        <f t="shared" si="0"/>
        <v>0.8146674056253228</v>
      </c>
      <c r="F13" s="53">
        <f>3544582-4664</f>
        <v>3539918</v>
      </c>
      <c r="G13" s="27">
        <f t="shared" si="1"/>
        <v>1.0402344989714958</v>
      </c>
      <c r="H13" s="20">
        <f t="shared" si="2"/>
        <v>306055</v>
      </c>
      <c r="I13" s="48">
        <f t="shared" si="3"/>
        <v>136918</v>
      </c>
    </row>
    <row r="14" spans="1:30" x14ac:dyDescent="0.25">
      <c r="A14" s="70" t="s">
        <v>47</v>
      </c>
      <c r="B14" s="58">
        <v>28000</v>
      </c>
      <c r="C14" s="58">
        <v>28000</v>
      </c>
      <c r="D14" s="19">
        <v>15303</v>
      </c>
      <c r="E14" s="27">
        <f t="shared" si="0"/>
        <v>0.54653571428571424</v>
      </c>
      <c r="F14" s="19">
        <v>18491</v>
      </c>
      <c r="G14" s="27">
        <f t="shared" si="1"/>
        <v>0.66039285714285711</v>
      </c>
      <c r="H14" s="20">
        <f t="shared" si="2"/>
        <v>3188</v>
      </c>
      <c r="I14" s="48">
        <f t="shared" si="3"/>
        <v>-9509</v>
      </c>
    </row>
    <row r="15" spans="1:30" x14ac:dyDescent="0.25">
      <c r="A15" s="70" t="s">
        <v>20</v>
      </c>
      <c r="B15" s="58">
        <v>155000</v>
      </c>
      <c r="C15" s="58">
        <v>155000</v>
      </c>
      <c r="D15" s="19">
        <v>91824</v>
      </c>
      <c r="E15" s="27">
        <f t="shared" si="0"/>
        <v>0.59241290322580642</v>
      </c>
      <c r="F15" s="19">
        <v>78539</v>
      </c>
      <c r="G15" s="27">
        <f t="shared" si="1"/>
        <v>0.50670322580645166</v>
      </c>
      <c r="H15" s="20">
        <f t="shared" si="2"/>
        <v>-13285</v>
      </c>
      <c r="I15" s="48">
        <f t="shared" si="3"/>
        <v>-76461</v>
      </c>
      <c r="L15" s="19"/>
    </row>
    <row r="16" spans="1:30" x14ac:dyDescent="0.25">
      <c r="A16" s="70" t="s">
        <v>49</v>
      </c>
      <c r="B16" s="58">
        <v>19800</v>
      </c>
      <c r="C16" s="58">
        <v>19800</v>
      </c>
      <c r="D16" s="19">
        <v>19554</v>
      </c>
      <c r="E16" s="27">
        <f>D16/B16</f>
        <v>0.98757575757575755</v>
      </c>
      <c r="F16" s="19">
        <v>20443</v>
      </c>
      <c r="G16" s="27">
        <f>F16/C16</f>
        <v>1.0324747474747475</v>
      </c>
      <c r="H16" s="20">
        <f t="shared" si="2"/>
        <v>889</v>
      </c>
      <c r="I16" s="48">
        <f t="shared" si="3"/>
        <v>643</v>
      </c>
    </row>
    <row r="17" spans="1:12" x14ac:dyDescent="0.25">
      <c r="A17" s="70" t="s">
        <v>50</v>
      </c>
      <c r="B17" s="58">
        <v>112750</v>
      </c>
      <c r="C17" s="58">
        <v>112750</v>
      </c>
      <c r="D17" s="19">
        <v>253951</v>
      </c>
      <c r="E17" s="27">
        <f t="shared" si="0"/>
        <v>2.2523370288248339</v>
      </c>
      <c r="F17" s="19">
        <v>62529</v>
      </c>
      <c r="G17" s="27">
        <f t="shared" si="1"/>
        <v>0.5545809312638581</v>
      </c>
      <c r="H17" s="20">
        <f t="shared" si="2"/>
        <v>-191422</v>
      </c>
      <c r="I17" s="48">
        <f t="shared" si="3"/>
        <v>-50221</v>
      </c>
      <c r="L17" s="19"/>
    </row>
    <row r="18" spans="1:12" x14ac:dyDescent="0.25">
      <c r="A18" s="209" t="s">
        <v>153</v>
      </c>
      <c r="B18" s="58">
        <v>-1243447</v>
      </c>
      <c r="C18" s="58">
        <v>-1484888</v>
      </c>
      <c r="D18" s="19">
        <v>-894421</v>
      </c>
      <c r="E18" s="27">
        <f t="shared" si="0"/>
        <v>0.71930769867955768</v>
      </c>
      <c r="F18" s="19">
        <v>-1297844</v>
      </c>
      <c r="G18" s="27">
        <f t="shared" si="1"/>
        <v>0.87403494404965221</v>
      </c>
      <c r="H18" s="20">
        <f t="shared" si="2"/>
        <v>-403423</v>
      </c>
      <c r="I18" s="48">
        <f t="shared" si="3"/>
        <v>187044</v>
      </c>
    </row>
    <row r="19" spans="1:12" x14ac:dyDescent="0.25">
      <c r="A19" s="209" t="s">
        <v>154</v>
      </c>
      <c r="B19" s="58">
        <v>-907300</v>
      </c>
      <c r="C19" s="58">
        <v>-847300</v>
      </c>
      <c r="D19" s="19">
        <v>-839057</v>
      </c>
      <c r="E19" s="27">
        <f t="shared" si="0"/>
        <v>0.92478452551526502</v>
      </c>
      <c r="F19" s="19">
        <v>-894141</v>
      </c>
      <c r="G19" s="27">
        <f t="shared" si="1"/>
        <v>1.0552826625752389</v>
      </c>
      <c r="H19" s="20">
        <f t="shared" si="2"/>
        <v>-55084</v>
      </c>
      <c r="I19" s="48">
        <f t="shared" si="3"/>
        <v>-46841</v>
      </c>
      <c r="J19" s="19"/>
      <c r="K19" s="206"/>
      <c r="L19" s="206"/>
    </row>
    <row r="20" spans="1:12" x14ac:dyDescent="0.25">
      <c r="A20" s="70" t="s">
        <v>45</v>
      </c>
      <c r="B20" s="58">
        <v>2427628</v>
      </c>
      <c r="C20" s="58">
        <v>2492567</v>
      </c>
      <c r="D20" s="19">
        <v>2422229</v>
      </c>
      <c r="E20" s="27">
        <f t="shared" si="0"/>
        <v>0.99777601840150143</v>
      </c>
      <c r="F20" s="19">
        <v>2509836</v>
      </c>
      <c r="G20" s="27">
        <f t="shared" si="1"/>
        <v>1.0069281989210319</v>
      </c>
      <c r="H20" s="20">
        <f t="shared" si="2"/>
        <v>87607</v>
      </c>
      <c r="I20" s="48">
        <f t="shared" si="3"/>
        <v>17269</v>
      </c>
      <c r="J20" s="19"/>
    </row>
    <row r="21" spans="1:12" x14ac:dyDescent="0.25">
      <c r="A21" s="70" t="s">
        <v>46</v>
      </c>
      <c r="B21" s="58">
        <v>718600</v>
      </c>
      <c r="C21" s="58">
        <v>758600</v>
      </c>
      <c r="D21" s="19">
        <v>802931</v>
      </c>
      <c r="E21" s="27">
        <f t="shared" si="0"/>
        <v>1.1173545783467853</v>
      </c>
      <c r="F21" s="19">
        <v>856161</v>
      </c>
      <c r="G21" s="27">
        <f t="shared" si="1"/>
        <v>1.1286066438175586</v>
      </c>
      <c r="H21" s="20">
        <f t="shared" si="2"/>
        <v>53230</v>
      </c>
      <c r="I21" s="48">
        <f t="shared" si="3"/>
        <v>97561</v>
      </c>
      <c r="J21" s="19"/>
      <c r="K21" s="19"/>
    </row>
    <row r="22" spans="1:12" x14ac:dyDescent="0.25">
      <c r="A22" s="70"/>
      <c r="B22" s="58"/>
      <c r="C22" s="58"/>
      <c r="D22" s="19"/>
      <c r="E22" s="29"/>
      <c r="F22" s="19"/>
      <c r="G22" s="26"/>
      <c r="H22" s="20"/>
      <c r="I22" s="48"/>
    </row>
    <row r="23" spans="1:12" x14ac:dyDescent="0.25">
      <c r="A23" s="70" t="s">
        <v>21</v>
      </c>
      <c r="B23" s="58">
        <v>23088145</v>
      </c>
      <c r="C23" s="58">
        <v>26239905</v>
      </c>
      <c r="D23" s="53">
        <v>23826881</v>
      </c>
      <c r="E23" s="27">
        <f>D23/B23</f>
        <v>1.0319963340493574</v>
      </c>
      <c r="F23" s="53">
        <v>25932000</v>
      </c>
      <c r="G23" s="27">
        <f>F23/C23</f>
        <v>0.98826577306587049</v>
      </c>
      <c r="H23" s="20">
        <f>F23-D23</f>
        <v>2105119</v>
      </c>
      <c r="I23" s="48">
        <f>F23-C23</f>
        <v>-307905</v>
      </c>
    </row>
    <row r="24" spans="1:12" x14ac:dyDescent="0.25">
      <c r="A24" s="70" t="s">
        <v>22</v>
      </c>
      <c r="B24" s="58">
        <v>-750000</v>
      </c>
      <c r="C24" s="58">
        <v>-750000</v>
      </c>
      <c r="D24" s="19">
        <v>0</v>
      </c>
      <c r="E24" s="27">
        <v>0</v>
      </c>
      <c r="F24" s="19">
        <v>0</v>
      </c>
      <c r="G24" s="27">
        <f>F24/C24</f>
        <v>0</v>
      </c>
      <c r="H24" s="20">
        <f>F24-D24</f>
        <v>0</v>
      </c>
      <c r="I24" s="48">
        <f>F24-C24</f>
        <v>750000</v>
      </c>
      <c r="K24" s="19"/>
    </row>
    <row r="25" spans="1:12" x14ac:dyDescent="0.25">
      <c r="A25" s="70"/>
      <c r="B25" s="58"/>
      <c r="C25" s="58"/>
      <c r="D25" s="19"/>
      <c r="E25" s="29"/>
      <c r="F25" s="19"/>
      <c r="G25" s="25"/>
      <c r="H25" s="20"/>
      <c r="I25" s="48"/>
      <c r="K25" s="19"/>
    </row>
    <row r="26" spans="1:12" x14ac:dyDescent="0.25">
      <c r="A26" s="70" t="s">
        <v>23</v>
      </c>
      <c r="B26" s="58">
        <v>174000</v>
      </c>
      <c r="C26" s="58">
        <v>130000</v>
      </c>
      <c r="D26" s="19">
        <v>107531</v>
      </c>
      <c r="E26" s="27">
        <f>D26/B26</f>
        <v>0.61799425287356324</v>
      </c>
      <c r="F26" s="19">
        <v>146856</v>
      </c>
      <c r="G26" s="27">
        <f>F26/C26</f>
        <v>1.1296615384615385</v>
      </c>
      <c r="H26" s="20">
        <f>F26-D26</f>
        <v>39325</v>
      </c>
      <c r="I26" s="48">
        <f>F26-C26</f>
        <v>16856</v>
      </c>
    </row>
    <row r="27" spans="1:12" x14ac:dyDescent="0.25">
      <c r="A27" s="70"/>
      <c r="B27" s="58"/>
      <c r="C27" s="58"/>
      <c r="D27" s="19"/>
      <c r="E27" s="27"/>
      <c r="F27" s="19"/>
      <c r="G27" s="27"/>
      <c r="H27" s="20"/>
      <c r="I27" s="48"/>
    </row>
    <row r="28" spans="1:12" x14ac:dyDescent="0.25">
      <c r="A28" s="70" t="s">
        <v>24</v>
      </c>
      <c r="B28" s="58">
        <v>574049</v>
      </c>
      <c r="C28" s="58">
        <v>177061</v>
      </c>
      <c r="D28" s="19">
        <v>2672536</v>
      </c>
      <c r="E28" s="27">
        <f>D28/B28</f>
        <v>4.6555886344197095</v>
      </c>
      <c r="F28" s="19">
        <v>3859962</v>
      </c>
      <c r="G28" s="27">
        <f>F28/C28</f>
        <v>21.800181858229649</v>
      </c>
      <c r="H28" s="20">
        <f>F28-D28</f>
        <v>1187426</v>
      </c>
      <c r="I28" s="48">
        <f>F28-C28</f>
        <v>3682901</v>
      </c>
      <c r="K28" s="68"/>
    </row>
    <row r="29" spans="1:12" x14ac:dyDescent="0.25">
      <c r="A29" s="70"/>
      <c r="B29" s="83"/>
      <c r="C29" s="83"/>
      <c r="D29" s="19"/>
      <c r="E29" s="27"/>
      <c r="F29" s="19"/>
      <c r="G29" s="27"/>
      <c r="H29" s="20"/>
      <c r="I29" s="48"/>
    </row>
    <row r="30" spans="1:12" x14ac:dyDescent="0.25">
      <c r="A30" s="70" t="s">
        <v>25</v>
      </c>
      <c r="B30" s="58">
        <v>1029634</v>
      </c>
      <c r="C30" s="58">
        <v>1108847</v>
      </c>
      <c r="D30" s="19">
        <f>943487-39555</f>
        <v>903932</v>
      </c>
      <c r="E30" s="27">
        <f>D30/B30</f>
        <v>0.87791584193995142</v>
      </c>
      <c r="F30" s="19">
        <v>882060</v>
      </c>
      <c r="G30" s="27">
        <f t="shared" ref="G30:G36" si="4">F30/C30</f>
        <v>0.79547493928377855</v>
      </c>
      <c r="H30" s="20">
        <f>F30-D30</f>
        <v>-21872</v>
      </c>
      <c r="I30" s="48">
        <f>F30-C30</f>
        <v>-226787</v>
      </c>
    </row>
    <row r="31" spans="1:12" x14ac:dyDescent="0.25">
      <c r="A31" s="70" t="s">
        <v>26</v>
      </c>
      <c r="B31" s="58">
        <v>293769</v>
      </c>
      <c r="C31" s="58">
        <v>560079</v>
      </c>
      <c r="D31" s="208">
        <v>592406</v>
      </c>
      <c r="E31" s="84">
        <f>D31/B31</f>
        <v>2.0165708430773841</v>
      </c>
      <c r="F31" s="89">
        <v>813676</v>
      </c>
      <c r="G31" s="27">
        <f t="shared" si="4"/>
        <v>1.452787910276943</v>
      </c>
      <c r="H31" s="20">
        <f>F31-D31</f>
        <v>221270</v>
      </c>
      <c r="I31" s="48">
        <f>F31-C31</f>
        <v>253597</v>
      </c>
    </row>
    <row r="32" spans="1:12" x14ac:dyDescent="0.25">
      <c r="A32" s="70"/>
      <c r="B32" s="58"/>
      <c r="C32" s="58"/>
      <c r="D32" s="19"/>
      <c r="E32" s="29"/>
      <c r="F32" s="19"/>
      <c r="G32" s="27"/>
      <c r="H32" s="20"/>
      <c r="I32" s="48"/>
    </row>
    <row r="33" spans="1:12" x14ac:dyDescent="0.25">
      <c r="A33" s="70" t="s">
        <v>27</v>
      </c>
      <c r="B33" s="58"/>
      <c r="C33" s="58"/>
      <c r="D33" s="53"/>
      <c r="E33" s="27"/>
      <c r="F33" s="53"/>
      <c r="G33" s="27"/>
      <c r="H33" s="20"/>
      <c r="I33" s="48"/>
      <c r="J33" s="19"/>
    </row>
    <row r="34" spans="1:12" x14ac:dyDescent="0.25">
      <c r="A34" s="70" t="s">
        <v>44</v>
      </c>
      <c r="B34" s="58">
        <v>300000</v>
      </c>
      <c r="C34" s="58">
        <v>158388</v>
      </c>
      <c r="D34" s="19">
        <v>144276</v>
      </c>
      <c r="E34" s="27">
        <f>D34/B34</f>
        <v>0.48092000000000001</v>
      </c>
      <c r="F34" s="19">
        <v>139757</v>
      </c>
      <c r="G34" s="27">
        <f t="shared" si="4"/>
        <v>0.88237113922771926</v>
      </c>
      <c r="H34" s="20">
        <f>F34-D34</f>
        <v>-4519</v>
      </c>
      <c r="I34" s="48">
        <f>F34-C34</f>
        <v>-18631</v>
      </c>
      <c r="K34" s="19"/>
    </row>
    <row r="35" spans="1:12" x14ac:dyDescent="0.25">
      <c r="A35" s="70" t="s">
        <v>132</v>
      </c>
      <c r="B35" s="58">
        <v>0</v>
      </c>
      <c r="C35" s="88">
        <v>206405</v>
      </c>
      <c r="D35" s="210">
        <v>39555</v>
      </c>
      <c r="E35" s="204">
        <v>0</v>
      </c>
      <c r="F35" s="19">
        <v>160071</v>
      </c>
      <c r="G35" s="204">
        <f t="shared" si="4"/>
        <v>0.77551900390009931</v>
      </c>
      <c r="H35" s="203">
        <f>F35-D35</f>
        <v>120516</v>
      </c>
      <c r="I35" s="205">
        <f>F35-C35</f>
        <v>-46334</v>
      </c>
      <c r="K35" s="19"/>
    </row>
    <row r="36" spans="1:12" x14ac:dyDescent="0.25">
      <c r="A36" s="70" t="s">
        <v>28</v>
      </c>
      <c r="B36" s="58">
        <v>43000</v>
      </c>
      <c r="C36" s="88">
        <v>24600</v>
      </c>
      <c r="D36" s="19">
        <v>19641</v>
      </c>
      <c r="E36" s="27">
        <f>D36/B36</f>
        <v>0.45676744186046514</v>
      </c>
      <c r="F36" s="19">
        <v>35342</v>
      </c>
      <c r="G36" s="27">
        <f t="shared" si="4"/>
        <v>1.4366666666666668</v>
      </c>
      <c r="H36" s="20">
        <f>F36-D36</f>
        <v>15701</v>
      </c>
      <c r="I36" s="48">
        <f>F36-C36</f>
        <v>10742</v>
      </c>
      <c r="K36" s="19"/>
    </row>
    <row r="37" spans="1:12" x14ac:dyDescent="0.25">
      <c r="A37" s="70"/>
      <c r="B37" s="58"/>
      <c r="C37" s="58"/>
      <c r="D37" s="63"/>
      <c r="E37" s="27"/>
      <c r="F37" s="26"/>
      <c r="G37" s="26"/>
      <c r="H37" s="20"/>
      <c r="I37" s="48"/>
      <c r="J37" s="19"/>
      <c r="K37" s="87"/>
    </row>
    <row r="38" spans="1:12" x14ac:dyDescent="0.25">
      <c r="A38" s="73" t="s">
        <v>29</v>
      </c>
      <c r="B38" s="58">
        <f>SUM(B9:B37)</f>
        <v>58007291</v>
      </c>
      <c r="C38" s="58">
        <f>SUM(C8:C37)</f>
        <v>59234976</v>
      </c>
      <c r="D38" s="63">
        <f>SUM(D9:D36)</f>
        <v>59104788</v>
      </c>
      <c r="E38" s="27">
        <f>D38/B38</f>
        <v>1.0189199836965321</v>
      </c>
      <c r="F38" s="26">
        <f>SUM(F9:F36)</f>
        <v>61427722</v>
      </c>
      <c r="G38" s="27">
        <f>F38/C38</f>
        <v>1.0370177578868269</v>
      </c>
      <c r="H38" s="20">
        <f>SUM(H9:H36)</f>
        <v>2322934</v>
      </c>
      <c r="I38" s="48">
        <f>F38-C38</f>
        <v>2192746</v>
      </c>
      <c r="J38" s="91"/>
      <c r="K38" s="90"/>
      <c r="L38" s="19"/>
    </row>
    <row r="39" spans="1:12" x14ac:dyDescent="0.25">
      <c r="A39" s="67"/>
      <c r="B39" s="59"/>
      <c r="C39" s="59"/>
      <c r="D39" s="64"/>
      <c r="E39" s="31"/>
      <c r="F39" s="30"/>
      <c r="G39" s="32"/>
      <c r="H39" s="21"/>
      <c r="I39" s="21"/>
    </row>
    <row r="40" spans="1:12" x14ac:dyDescent="0.25">
      <c r="A40" s="74" t="s">
        <v>30</v>
      </c>
      <c r="B40" s="58"/>
      <c r="C40" s="58"/>
      <c r="D40" s="63"/>
      <c r="E40" s="29"/>
      <c r="F40" s="26"/>
      <c r="G40" s="25"/>
      <c r="H40" s="20"/>
      <c r="I40" s="48"/>
    </row>
    <row r="41" spans="1:12" x14ac:dyDescent="0.25">
      <c r="A41" s="70" t="s">
        <v>51</v>
      </c>
      <c r="B41" s="58">
        <v>41604359</v>
      </c>
      <c r="C41" s="88">
        <v>42619061</v>
      </c>
      <c r="D41" s="19">
        <v>34468560</v>
      </c>
      <c r="E41" s="27">
        <f t="shared" ref="E41:E48" si="5">D41/B41</f>
        <v>0.82848434222962075</v>
      </c>
      <c r="F41" s="19">
        <v>34424767</v>
      </c>
      <c r="G41" s="27">
        <f t="shared" ref="G41:G48" si="6">F41/C41</f>
        <v>0.80773170952780959</v>
      </c>
      <c r="H41" s="20">
        <f t="shared" ref="H41:H49" si="7">F41-D41</f>
        <v>-43793</v>
      </c>
      <c r="I41" s="48">
        <f t="shared" ref="I41:I49" si="8">F41-C41</f>
        <v>-8194294</v>
      </c>
    </row>
    <row r="42" spans="1:12" x14ac:dyDescent="0.25">
      <c r="A42" s="70" t="s">
        <v>37</v>
      </c>
      <c r="B42" s="58">
        <v>3625911</v>
      </c>
      <c r="C42" s="88">
        <v>3406200</v>
      </c>
      <c r="D42" s="19">
        <v>2992923</v>
      </c>
      <c r="E42" s="27">
        <f t="shared" si="5"/>
        <v>0.82542649281794289</v>
      </c>
      <c r="F42" s="19">
        <v>2764348</v>
      </c>
      <c r="G42" s="27">
        <f t="shared" si="6"/>
        <v>0.81156361928248488</v>
      </c>
      <c r="H42" s="20">
        <f t="shared" si="7"/>
        <v>-228575</v>
      </c>
      <c r="I42" s="48">
        <f t="shared" si="8"/>
        <v>-641852</v>
      </c>
    </row>
    <row r="43" spans="1:12" x14ac:dyDescent="0.25">
      <c r="A43" s="70" t="s">
        <v>31</v>
      </c>
      <c r="B43" s="58">
        <v>2637454</v>
      </c>
      <c r="C43" s="88">
        <v>3122252</v>
      </c>
      <c r="D43" s="19">
        <v>2111755</v>
      </c>
      <c r="E43" s="27">
        <f t="shared" si="5"/>
        <v>0.80067936729891787</v>
      </c>
      <c r="F43" s="19">
        <v>2721318</v>
      </c>
      <c r="G43" s="27">
        <f t="shared" si="6"/>
        <v>0.87158819979937563</v>
      </c>
      <c r="H43" s="20">
        <f t="shared" si="7"/>
        <v>609563</v>
      </c>
      <c r="I43" s="48">
        <f t="shared" si="8"/>
        <v>-400934</v>
      </c>
    </row>
    <row r="44" spans="1:12" x14ac:dyDescent="0.25">
      <c r="A44" s="70" t="s">
        <v>32</v>
      </c>
      <c r="B44" s="58">
        <v>2450526</v>
      </c>
      <c r="C44" s="88">
        <v>2417339</v>
      </c>
      <c r="D44" s="19">
        <v>1890168</v>
      </c>
      <c r="E44" s="27">
        <f t="shared" si="5"/>
        <v>0.7713315426973637</v>
      </c>
      <c r="F44" s="19">
        <v>1982794</v>
      </c>
      <c r="G44" s="27">
        <f t="shared" si="6"/>
        <v>0.82023828681041422</v>
      </c>
      <c r="H44" s="20">
        <f t="shared" si="7"/>
        <v>92626</v>
      </c>
      <c r="I44" s="48">
        <f t="shared" si="8"/>
        <v>-434545</v>
      </c>
    </row>
    <row r="45" spans="1:12" x14ac:dyDescent="0.25">
      <c r="A45" s="70" t="s">
        <v>33</v>
      </c>
      <c r="B45" s="58">
        <v>1761679</v>
      </c>
      <c r="C45" s="88">
        <v>1519000</v>
      </c>
      <c r="D45" s="19">
        <v>99535</v>
      </c>
      <c r="E45" s="27">
        <f t="shared" si="5"/>
        <v>5.6500077482901256E-2</v>
      </c>
      <c r="F45" s="19">
        <v>79978</v>
      </c>
      <c r="G45" s="27">
        <f t="shared" si="6"/>
        <v>5.2651744568795261E-2</v>
      </c>
      <c r="H45" s="20">
        <f t="shared" si="7"/>
        <v>-19557</v>
      </c>
      <c r="I45" s="48">
        <f t="shared" si="8"/>
        <v>-1439022</v>
      </c>
    </row>
    <row r="46" spans="1:12" x14ac:dyDescent="0.25">
      <c r="A46" s="70" t="s">
        <v>52</v>
      </c>
      <c r="B46" s="58">
        <v>1655650</v>
      </c>
      <c r="C46" s="88">
        <v>1996278</v>
      </c>
      <c r="D46" s="19">
        <v>1548151</v>
      </c>
      <c r="E46" s="27">
        <f t="shared" si="5"/>
        <v>0.93507142210008154</v>
      </c>
      <c r="F46" s="19">
        <v>1125960</v>
      </c>
      <c r="G46" s="27">
        <f t="shared" si="6"/>
        <v>0.56402965919576331</v>
      </c>
      <c r="H46" s="20">
        <f t="shared" si="7"/>
        <v>-422191</v>
      </c>
      <c r="I46" s="48">
        <f t="shared" si="8"/>
        <v>-870318</v>
      </c>
    </row>
    <row r="47" spans="1:12" x14ac:dyDescent="0.25">
      <c r="A47" s="70" t="s">
        <v>38</v>
      </c>
      <c r="B47" s="58">
        <v>333000</v>
      </c>
      <c r="C47" s="88">
        <v>490932</v>
      </c>
      <c r="D47" s="19">
        <v>258300</v>
      </c>
      <c r="E47" s="27">
        <f t="shared" si="5"/>
        <v>0.77567567567567564</v>
      </c>
      <c r="F47" s="19">
        <v>415229</v>
      </c>
      <c r="G47" s="27">
        <f t="shared" si="6"/>
        <v>0.84579738130739079</v>
      </c>
      <c r="H47" s="20">
        <f t="shared" si="7"/>
        <v>156929</v>
      </c>
      <c r="I47" s="48">
        <f t="shared" si="8"/>
        <v>-75703</v>
      </c>
    </row>
    <row r="48" spans="1:12" x14ac:dyDescent="0.25">
      <c r="A48" s="70" t="s">
        <v>85</v>
      </c>
      <c r="B48" s="58">
        <v>3924712</v>
      </c>
      <c r="C48" s="88">
        <v>3649914</v>
      </c>
      <c r="D48" s="19">
        <v>3732992</v>
      </c>
      <c r="E48" s="27">
        <f t="shared" si="5"/>
        <v>0.95115055576052454</v>
      </c>
      <c r="F48" s="19">
        <v>3302049</v>
      </c>
      <c r="G48" s="27">
        <f t="shared" si="6"/>
        <v>0.90469227494127258</v>
      </c>
      <c r="H48" s="20">
        <f t="shared" si="7"/>
        <v>-430943</v>
      </c>
      <c r="I48" s="48">
        <f t="shared" si="8"/>
        <v>-347865</v>
      </c>
    </row>
    <row r="49" spans="1:11" x14ac:dyDescent="0.25">
      <c r="A49" s="70" t="s">
        <v>34</v>
      </c>
      <c r="B49" s="58">
        <v>14000</v>
      </c>
      <c r="C49" s="88">
        <v>14000</v>
      </c>
      <c r="D49" s="53">
        <v>6483</v>
      </c>
      <c r="E49" s="27">
        <f>D49/B49</f>
        <v>0.46307142857142858</v>
      </c>
      <c r="F49" s="53">
        <v>3277</v>
      </c>
      <c r="G49" s="27">
        <f>F49/C49</f>
        <v>0.23407142857142857</v>
      </c>
      <c r="H49" s="20">
        <f t="shared" si="7"/>
        <v>-3206</v>
      </c>
      <c r="I49" s="48">
        <f t="shared" si="8"/>
        <v>-10723</v>
      </c>
    </row>
    <row r="50" spans="1:11" x14ac:dyDescent="0.25">
      <c r="A50" s="70"/>
      <c r="B50" s="58"/>
      <c r="C50" s="88"/>
      <c r="D50" s="53"/>
      <c r="E50" s="27"/>
      <c r="F50" s="53"/>
      <c r="G50" s="27"/>
      <c r="H50" s="20"/>
      <c r="I50" s="48"/>
    </row>
    <row r="51" spans="1:11" x14ac:dyDescent="0.25">
      <c r="A51" s="70"/>
      <c r="B51" s="76"/>
      <c r="C51" s="58"/>
      <c r="D51" s="63"/>
      <c r="E51" s="29"/>
      <c r="F51" s="26"/>
      <c r="G51" s="25"/>
      <c r="H51" s="20"/>
      <c r="I51" s="48"/>
    </row>
    <row r="52" spans="1:11" x14ac:dyDescent="0.25">
      <c r="A52" s="73" t="s">
        <v>48</v>
      </c>
      <c r="B52" s="58">
        <f>SUM(B41:B49)</f>
        <v>58007291</v>
      </c>
      <c r="C52" s="58">
        <f>SUM(C41:C49)</f>
        <v>59234976</v>
      </c>
      <c r="D52" s="63">
        <f>SUM(D41:D49)</f>
        <v>47108867</v>
      </c>
      <c r="E52" s="27">
        <f>D52/B52</f>
        <v>0.81211975577345963</v>
      </c>
      <c r="F52" s="26">
        <f>SUM(F41:F49)</f>
        <v>46819720</v>
      </c>
      <c r="G52" s="27">
        <f>F52/C52</f>
        <v>0.79040666784434921</v>
      </c>
      <c r="H52" s="20">
        <f>SUM(H41:H49)</f>
        <v>-289147</v>
      </c>
      <c r="I52" s="48">
        <f>F52-C52</f>
        <v>-12415256</v>
      </c>
      <c r="J52" s="94"/>
      <c r="K52" s="19"/>
    </row>
    <row r="53" spans="1:11" x14ac:dyDescent="0.25">
      <c r="A53" s="70"/>
      <c r="B53" s="58"/>
      <c r="C53" s="58"/>
      <c r="D53" s="63"/>
      <c r="E53" s="29"/>
      <c r="F53" s="26"/>
      <c r="G53" s="25"/>
      <c r="H53" s="20"/>
      <c r="I53" s="48"/>
    </row>
    <row r="54" spans="1:11" ht="13.8" thickBot="1" x14ac:dyDescent="0.3">
      <c r="A54" s="70" t="s">
        <v>43</v>
      </c>
      <c r="B54" s="60">
        <f>B38-B52</f>
        <v>0</v>
      </c>
      <c r="C54" s="60">
        <f>C38-C52</f>
        <v>0</v>
      </c>
      <c r="D54" s="65">
        <f>D38-D52</f>
        <v>11995921</v>
      </c>
      <c r="E54" s="27"/>
      <c r="F54" s="44">
        <f>F38-F52</f>
        <v>14608002</v>
      </c>
      <c r="G54" s="25"/>
      <c r="H54" s="45">
        <f>H38-H52</f>
        <v>2612081</v>
      </c>
      <c r="I54" s="49">
        <f>F54-C54</f>
        <v>14608002</v>
      </c>
      <c r="J54" s="17"/>
      <c r="K54" s="17"/>
    </row>
    <row r="55" spans="1:11" ht="13.8" thickTop="1" x14ac:dyDescent="0.25">
      <c r="A55" s="75"/>
      <c r="B55" s="77"/>
      <c r="C55" s="51"/>
      <c r="D55" s="66"/>
      <c r="E55" s="23"/>
      <c r="F55" s="23"/>
      <c r="G55" s="23"/>
      <c r="H55" s="24"/>
      <c r="I55" s="40"/>
    </row>
    <row r="56" spans="1:11" x14ac:dyDescent="0.25">
      <c r="A56" s="13"/>
      <c r="B56" s="25"/>
      <c r="C56" s="213"/>
      <c r="D56" s="38"/>
      <c r="E56" s="25"/>
      <c r="F56" s="38"/>
      <c r="G56" s="25"/>
      <c r="H56" s="38"/>
    </row>
    <row r="57" spans="1:11" x14ac:dyDescent="0.25">
      <c r="A57" s="25"/>
      <c r="C57" s="195"/>
      <c r="D57" s="43"/>
      <c r="F57" s="19"/>
    </row>
    <row r="58" spans="1:11" x14ac:dyDescent="0.25">
      <c r="A58" s="25"/>
      <c r="C58" s="195"/>
      <c r="D58" s="43"/>
    </row>
    <row r="59" spans="1:11" x14ac:dyDescent="0.25">
      <c r="D59" s="17"/>
    </row>
    <row r="60" spans="1:11" x14ac:dyDescent="0.25">
      <c r="C60" s="212"/>
      <c r="D60" s="214"/>
    </row>
    <row r="61" spans="1:11" x14ac:dyDescent="0.25">
      <c r="C61" s="91"/>
      <c r="D61" s="214"/>
    </row>
    <row r="64" spans="1:11" x14ac:dyDescent="0.25">
      <c r="F64" s="19"/>
    </row>
  </sheetData>
  <mergeCells count="4">
    <mergeCell ref="A1:I1"/>
    <mergeCell ref="A2:I2"/>
    <mergeCell ref="A3:I3"/>
    <mergeCell ref="A4:I4"/>
  </mergeCells>
  <phoneticPr fontId="0" type="noConversion"/>
  <printOptions horizontalCentered="1" verticalCentered="1"/>
  <pageMargins left="0.75" right="0.75" top="1" bottom="1" header="0.5" footer="0.5"/>
  <pageSetup scale="61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27"/>
  <sheetViews>
    <sheetView zoomScale="85" zoomScaleNormal="85" workbookViewId="0">
      <selection activeCell="H33" sqref="H33"/>
    </sheetView>
  </sheetViews>
  <sheetFormatPr defaultRowHeight="13.2" x14ac:dyDescent="0.25"/>
  <cols>
    <col min="1" max="1" width="31.88671875" bestFit="1" customWidth="1"/>
    <col min="2" max="8" width="17.5546875" customWidth="1"/>
    <col min="9" max="9" width="17.5546875" style="206" customWidth="1"/>
    <col min="10" max="13" width="17.5546875" customWidth="1"/>
    <col min="14" max="14" width="17.5546875" style="206" customWidth="1"/>
    <col min="15" max="15" width="17.5546875" customWidth="1"/>
  </cols>
  <sheetData>
    <row r="1" spans="1:15" ht="17.399999999999999" x14ac:dyDescent="0.3">
      <c r="A1" s="220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</row>
    <row r="2" spans="1:15" ht="17.399999999999999" x14ac:dyDescent="0.3">
      <c r="A2" s="220" t="s">
        <v>63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</row>
    <row r="4" spans="1:15" ht="22.8" x14ac:dyDescent="0.4">
      <c r="A4" s="104"/>
      <c r="B4" s="105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</row>
    <row r="5" spans="1:15" ht="22.8" x14ac:dyDescent="0.4">
      <c r="A5" s="107"/>
      <c r="B5" s="221">
        <v>44377</v>
      </c>
      <c r="C5" s="222"/>
      <c r="D5" s="222"/>
      <c r="E5" s="223"/>
      <c r="F5" s="224">
        <v>44712</v>
      </c>
      <c r="G5" s="225"/>
      <c r="H5" s="225"/>
      <c r="I5" s="225"/>
      <c r="J5" s="226"/>
      <c r="K5" s="224">
        <v>44742</v>
      </c>
      <c r="L5" s="225"/>
      <c r="M5" s="225"/>
      <c r="N5" s="225"/>
      <c r="O5" s="226"/>
    </row>
    <row r="6" spans="1:15" ht="22.8" x14ac:dyDescent="0.4">
      <c r="A6" s="108"/>
      <c r="B6" s="109" t="s">
        <v>64</v>
      </c>
      <c r="C6" s="110" t="s">
        <v>65</v>
      </c>
      <c r="D6" s="110" t="s">
        <v>67</v>
      </c>
      <c r="E6" s="111" t="s">
        <v>35</v>
      </c>
      <c r="F6" s="109" t="s">
        <v>64</v>
      </c>
      <c r="G6" s="110" t="s">
        <v>65</v>
      </c>
      <c r="H6" s="110" t="s">
        <v>67</v>
      </c>
      <c r="I6" s="110" t="s">
        <v>155</v>
      </c>
      <c r="J6" s="111" t="s">
        <v>35</v>
      </c>
      <c r="K6" s="109" t="s">
        <v>64</v>
      </c>
      <c r="L6" s="110" t="s">
        <v>65</v>
      </c>
      <c r="M6" s="110" t="s">
        <v>67</v>
      </c>
      <c r="N6" s="110" t="s">
        <v>155</v>
      </c>
      <c r="O6" s="111" t="s">
        <v>35</v>
      </c>
    </row>
    <row r="7" spans="1:15" ht="22.8" x14ac:dyDescent="0.4">
      <c r="A7" s="112"/>
      <c r="B7" s="113" t="s">
        <v>66</v>
      </c>
      <c r="C7" s="114" t="s">
        <v>66</v>
      </c>
      <c r="D7" s="114" t="s">
        <v>91</v>
      </c>
      <c r="E7" s="115"/>
      <c r="F7" s="113" t="s">
        <v>66</v>
      </c>
      <c r="G7" s="114" t="s">
        <v>66</v>
      </c>
      <c r="H7" s="114" t="s">
        <v>91</v>
      </c>
      <c r="I7" s="114" t="s">
        <v>33</v>
      </c>
      <c r="J7" s="115"/>
      <c r="K7" s="113" t="s">
        <v>66</v>
      </c>
      <c r="L7" s="114" t="s">
        <v>66</v>
      </c>
      <c r="M7" s="114" t="s">
        <v>91</v>
      </c>
      <c r="N7" s="114" t="s">
        <v>33</v>
      </c>
      <c r="O7" s="115"/>
    </row>
    <row r="8" spans="1:15" ht="13.8" x14ac:dyDescent="0.25">
      <c r="A8" s="116" t="s">
        <v>68</v>
      </c>
      <c r="B8" s="117"/>
      <c r="C8" s="118"/>
      <c r="D8" s="118"/>
      <c r="E8" s="119"/>
      <c r="F8" s="117"/>
      <c r="G8" s="120"/>
      <c r="H8" s="120"/>
      <c r="I8" s="120"/>
      <c r="J8" s="121"/>
      <c r="K8" s="117"/>
      <c r="L8" s="120"/>
      <c r="M8" s="120"/>
      <c r="N8" s="120"/>
      <c r="O8" s="121"/>
    </row>
    <row r="9" spans="1:15" x14ac:dyDescent="0.25">
      <c r="A9" s="174" t="s">
        <v>84</v>
      </c>
      <c r="B9" s="124">
        <v>-1950251</v>
      </c>
      <c r="C9" s="125">
        <v>864114</v>
      </c>
      <c r="D9" s="125"/>
      <c r="E9" s="133">
        <f t="shared" ref="E9:E14" si="0">SUM(B9:D9)</f>
        <v>-1086137</v>
      </c>
      <c r="F9" s="173">
        <f>214620-1</f>
        <v>214619</v>
      </c>
      <c r="G9" s="125">
        <f>-2577080+94094</f>
        <v>-2482986</v>
      </c>
      <c r="H9" s="125"/>
      <c r="I9" s="125">
        <f>3163687-94094</f>
        <v>3069593</v>
      </c>
      <c r="J9" s="134">
        <f>SUM(F9:I9)</f>
        <v>801226</v>
      </c>
      <c r="K9" s="173">
        <f>-3263367-1</f>
        <v>-3263368</v>
      </c>
      <c r="L9" s="125">
        <f>1901352+1</f>
        <v>1901353</v>
      </c>
      <c r="M9" s="125"/>
      <c r="N9" s="125">
        <v>3069593</v>
      </c>
      <c r="O9" s="134">
        <f>SUM(K9:N9)</f>
        <v>1707578</v>
      </c>
    </row>
    <row r="10" spans="1:15" x14ac:dyDescent="0.25">
      <c r="A10" s="117" t="s">
        <v>69</v>
      </c>
      <c r="B10" s="126">
        <v>11254</v>
      </c>
      <c r="C10" s="128"/>
      <c r="D10" s="128"/>
      <c r="E10" s="135">
        <f t="shared" si="0"/>
        <v>11254</v>
      </c>
      <c r="F10" s="126">
        <v>14046</v>
      </c>
      <c r="G10" s="127"/>
      <c r="H10" s="127"/>
      <c r="I10" s="127"/>
      <c r="J10" s="136">
        <f t="shared" ref="J10:J14" si="1">SUM(F10:I10)</f>
        <v>14046</v>
      </c>
      <c r="K10" s="126">
        <v>10914</v>
      </c>
      <c r="L10" s="127"/>
      <c r="M10" s="127"/>
      <c r="N10" s="127"/>
      <c r="O10" s="136">
        <f t="shared" ref="O10:O14" si="2">SUM(K10:N10)</f>
        <v>10914</v>
      </c>
    </row>
    <row r="11" spans="1:15" x14ac:dyDescent="0.25">
      <c r="A11" s="174" t="s">
        <v>70</v>
      </c>
      <c r="B11" s="126">
        <v>334168</v>
      </c>
      <c r="C11" s="128">
        <v>-488998</v>
      </c>
      <c r="D11" s="128"/>
      <c r="E11" s="135">
        <f t="shared" si="0"/>
        <v>-154830</v>
      </c>
      <c r="F11" s="126">
        <v>1262359</v>
      </c>
      <c r="G11" s="128">
        <v>-1232304</v>
      </c>
      <c r="H11" s="128"/>
      <c r="I11" s="128"/>
      <c r="J11" s="136">
        <f t="shared" si="1"/>
        <v>30055</v>
      </c>
      <c r="K11" s="126">
        <v>1210057</v>
      </c>
      <c r="L11" s="128">
        <v>-1470868</v>
      </c>
      <c r="M11" s="128"/>
      <c r="N11" s="128"/>
      <c r="O11" s="136">
        <f t="shared" si="2"/>
        <v>-260811</v>
      </c>
    </row>
    <row r="12" spans="1:15" x14ac:dyDescent="0.25">
      <c r="A12" s="117" t="s">
        <v>71</v>
      </c>
      <c r="B12" s="126"/>
      <c r="C12" s="128">
        <v>10378</v>
      </c>
      <c r="D12" s="128"/>
      <c r="E12" s="135">
        <f t="shared" si="0"/>
        <v>10378</v>
      </c>
      <c r="F12" s="126">
        <v>28</v>
      </c>
      <c r="G12" s="128">
        <v>28518</v>
      </c>
      <c r="H12" s="128"/>
      <c r="I12" s="128"/>
      <c r="J12" s="136">
        <f t="shared" si="1"/>
        <v>28546</v>
      </c>
      <c r="K12" s="126">
        <v>93</v>
      </c>
      <c r="L12" s="128">
        <v>279650</v>
      </c>
      <c r="M12" s="128"/>
      <c r="N12" s="128"/>
      <c r="O12" s="136">
        <f t="shared" si="2"/>
        <v>279743</v>
      </c>
    </row>
    <row r="13" spans="1:15" x14ac:dyDescent="0.25">
      <c r="A13" s="174" t="s">
        <v>142</v>
      </c>
      <c r="B13" s="126">
        <v>90065</v>
      </c>
      <c r="C13" s="128">
        <v>6280</v>
      </c>
      <c r="D13" s="128"/>
      <c r="E13" s="135">
        <f t="shared" si="0"/>
        <v>96345</v>
      </c>
      <c r="F13" s="126">
        <v>-42313</v>
      </c>
      <c r="G13" s="128">
        <v>12922</v>
      </c>
      <c r="H13" s="128"/>
      <c r="I13" s="128"/>
      <c r="J13" s="136">
        <f t="shared" si="1"/>
        <v>-29391</v>
      </c>
      <c r="K13" s="126">
        <v>138057</v>
      </c>
      <c r="L13" s="128"/>
      <c r="M13" s="128"/>
      <c r="N13" s="128"/>
      <c r="O13" s="136">
        <f t="shared" si="2"/>
        <v>138057</v>
      </c>
    </row>
    <row r="14" spans="1:15" x14ac:dyDescent="0.25">
      <c r="A14" s="117" t="s">
        <v>79</v>
      </c>
      <c r="B14" s="126">
        <v>9450</v>
      </c>
      <c r="C14" s="128"/>
      <c r="D14" s="128"/>
      <c r="E14" s="135">
        <f t="shared" si="0"/>
        <v>9450</v>
      </c>
      <c r="F14" s="126">
        <v>10432</v>
      </c>
      <c r="G14" s="128"/>
      <c r="H14" s="128"/>
      <c r="I14" s="128"/>
      <c r="J14" s="136">
        <f t="shared" si="1"/>
        <v>10432</v>
      </c>
      <c r="K14" s="126">
        <v>25126</v>
      </c>
      <c r="L14" s="128"/>
      <c r="M14" s="128"/>
      <c r="N14" s="128"/>
      <c r="O14" s="136">
        <f t="shared" si="2"/>
        <v>25126</v>
      </c>
    </row>
    <row r="15" spans="1:15" ht="13.8" x14ac:dyDescent="0.25">
      <c r="A15" s="137" t="s">
        <v>72</v>
      </c>
      <c r="B15" s="138">
        <f t="shared" ref="B15:O15" si="3">SUM(B8:B14)</f>
        <v>-1505314</v>
      </c>
      <c r="C15" s="138">
        <f t="shared" si="3"/>
        <v>391774</v>
      </c>
      <c r="D15" s="138">
        <f t="shared" si="3"/>
        <v>0</v>
      </c>
      <c r="E15" s="140">
        <f t="shared" si="3"/>
        <v>-1113540</v>
      </c>
      <c r="F15" s="138">
        <f t="shared" ref="F15:I15" si="4">SUM(F8:F14)</f>
        <v>1459171</v>
      </c>
      <c r="G15" s="139">
        <f t="shared" si="4"/>
        <v>-3673850</v>
      </c>
      <c r="H15" s="139">
        <f t="shared" si="4"/>
        <v>0</v>
      </c>
      <c r="I15" s="139">
        <f t="shared" si="4"/>
        <v>3069593</v>
      </c>
      <c r="J15" s="141">
        <f t="shared" si="3"/>
        <v>854914</v>
      </c>
      <c r="K15" s="138">
        <f t="shared" si="3"/>
        <v>-1879121</v>
      </c>
      <c r="L15" s="139">
        <f t="shared" si="3"/>
        <v>710135</v>
      </c>
      <c r="M15" s="139">
        <f t="shared" si="3"/>
        <v>0</v>
      </c>
      <c r="N15" s="139">
        <f t="shared" si="3"/>
        <v>3069593</v>
      </c>
      <c r="O15" s="141">
        <f t="shared" si="3"/>
        <v>1900607</v>
      </c>
    </row>
    <row r="16" spans="1:15" ht="13.8" x14ac:dyDescent="0.25">
      <c r="A16" s="137" t="s">
        <v>73</v>
      </c>
      <c r="B16" s="142">
        <v>3268</v>
      </c>
      <c r="C16" s="143"/>
      <c r="D16" s="143"/>
      <c r="E16" s="144">
        <f>B16</f>
        <v>3268</v>
      </c>
      <c r="F16" s="142">
        <v>3098</v>
      </c>
      <c r="G16" s="143"/>
      <c r="H16" s="143"/>
      <c r="I16" s="143"/>
      <c r="J16" s="144">
        <f>F16</f>
        <v>3098</v>
      </c>
      <c r="K16" s="142">
        <v>3098</v>
      </c>
      <c r="L16" s="143"/>
      <c r="M16" s="143"/>
      <c r="N16" s="143"/>
      <c r="O16" s="144">
        <f>K16</f>
        <v>3098</v>
      </c>
    </row>
    <row r="17" spans="1:15" ht="13.8" x14ac:dyDescent="0.25">
      <c r="A17" s="116" t="s">
        <v>74</v>
      </c>
      <c r="B17" s="126"/>
      <c r="C17" s="127"/>
      <c r="D17" s="127"/>
      <c r="E17" s="145"/>
      <c r="F17" s="126"/>
      <c r="G17" s="127"/>
      <c r="H17" s="127"/>
      <c r="I17" s="127"/>
      <c r="J17" s="145"/>
      <c r="K17" s="126"/>
      <c r="L17" s="127"/>
      <c r="M17" s="127"/>
      <c r="N17" s="127"/>
      <c r="O17" s="145"/>
    </row>
    <row r="18" spans="1:15" x14ac:dyDescent="0.25">
      <c r="A18" s="117" t="s">
        <v>80</v>
      </c>
      <c r="B18" s="126">
        <v>15510166</v>
      </c>
      <c r="C18" s="127"/>
      <c r="D18" s="127">
        <v>4682291</v>
      </c>
      <c r="E18" s="145">
        <f>SUM(B18:D18)</f>
        <v>20192457</v>
      </c>
      <c r="F18" s="126">
        <v>9586295</v>
      </c>
      <c r="G18" s="127"/>
      <c r="H18" s="127">
        <v>4735217</v>
      </c>
      <c r="I18" s="127"/>
      <c r="J18" s="145">
        <f>SUM(F18:I18)</f>
        <v>14321512</v>
      </c>
      <c r="K18" s="126">
        <v>8893465</v>
      </c>
      <c r="L18" s="127"/>
      <c r="M18" s="127">
        <v>4791866</v>
      </c>
      <c r="N18" s="127"/>
      <c r="O18" s="145">
        <f>SUM(K18:N18)</f>
        <v>13685331</v>
      </c>
    </row>
    <row r="19" spans="1:15" x14ac:dyDescent="0.25">
      <c r="A19" s="117" t="s">
        <v>81</v>
      </c>
      <c r="B19" s="126">
        <v>8526840</v>
      </c>
      <c r="C19" s="127"/>
      <c r="D19" s="127"/>
      <c r="E19" s="145">
        <f>SUM(B19:D19)</f>
        <v>8526840</v>
      </c>
      <c r="F19" s="126">
        <v>8601483</v>
      </c>
      <c r="G19" s="127"/>
      <c r="H19" s="127"/>
      <c r="I19" s="127"/>
      <c r="J19" s="145">
        <f t="shared" ref="J19:J24" si="5">SUM(F19:I19)</f>
        <v>8601483</v>
      </c>
      <c r="K19" s="126">
        <v>8608199</v>
      </c>
      <c r="L19" s="127"/>
      <c r="M19" s="127"/>
      <c r="N19" s="127"/>
      <c r="O19" s="145">
        <f t="shared" ref="O19:O24" si="6">SUM(K19:N19)</f>
        <v>8608199</v>
      </c>
    </row>
    <row r="20" spans="1:15" x14ac:dyDescent="0.25">
      <c r="A20" s="117" t="s">
        <v>75</v>
      </c>
      <c r="B20" s="126">
        <v>82281</v>
      </c>
      <c r="C20" s="128"/>
      <c r="D20" s="128">
        <v>117292</v>
      </c>
      <c r="E20" s="145">
        <f>SUM(B20:D20)</f>
        <v>199573</v>
      </c>
      <c r="F20" s="126">
        <v>216087</v>
      </c>
      <c r="G20" s="128"/>
      <c r="H20" s="128">
        <v>52799</v>
      </c>
      <c r="I20" s="128"/>
      <c r="J20" s="145">
        <f t="shared" si="5"/>
        <v>268886</v>
      </c>
      <c r="K20" s="126">
        <v>33925</v>
      </c>
      <c r="L20" s="128"/>
      <c r="M20" s="128">
        <v>25651</v>
      </c>
      <c r="N20" s="128"/>
      <c r="O20" s="145">
        <f t="shared" si="6"/>
        <v>59576</v>
      </c>
    </row>
    <row r="21" spans="1:15" x14ac:dyDescent="0.25">
      <c r="A21" s="117" t="s">
        <v>76</v>
      </c>
      <c r="B21" s="126">
        <v>297</v>
      </c>
      <c r="C21" s="128"/>
      <c r="D21" s="128"/>
      <c r="E21" s="145">
        <f>SUM(B21:D21)</f>
        <v>297</v>
      </c>
      <c r="F21" s="126">
        <v>198</v>
      </c>
      <c r="G21" s="128"/>
      <c r="H21" s="128"/>
      <c r="I21" s="128"/>
      <c r="J21" s="145">
        <f t="shared" si="5"/>
        <v>198</v>
      </c>
      <c r="K21" s="126">
        <v>198</v>
      </c>
      <c r="L21" s="128"/>
      <c r="M21" s="128"/>
      <c r="N21" s="128"/>
      <c r="O21" s="145">
        <f t="shared" si="6"/>
        <v>198</v>
      </c>
    </row>
    <row r="22" spans="1:15" x14ac:dyDescent="0.25">
      <c r="A22" s="117" t="s">
        <v>135</v>
      </c>
      <c r="B22" s="126">
        <v>8847</v>
      </c>
      <c r="C22" s="128"/>
      <c r="D22" s="128"/>
      <c r="E22" s="145">
        <f>SUM(B22:D22)</f>
        <v>8847</v>
      </c>
      <c r="F22" s="126">
        <v>8856</v>
      </c>
      <c r="G22" s="128"/>
      <c r="H22" s="128"/>
      <c r="I22" s="128"/>
      <c r="J22" s="145">
        <f t="shared" si="5"/>
        <v>8856</v>
      </c>
      <c r="K22" s="126">
        <v>8863</v>
      </c>
      <c r="L22" s="128"/>
      <c r="M22" s="128"/>
      <c r="N22" s="128"/>
      <c r="O22" s="145">
        <f t="shared" si="6"/>
        <v>8863</v>
      </c>
    </row>
    <row r="23" spans="1:15" s="206" customFormat="1" x14ac:dyDescent="0.25">
      <c r="A23" s="174" t="s">
        <v>206</v>
      </c>
      <c r="B23" s="126"/>
      <c r="C23" s="128"/>
      <c r="D23" s="128"/>
      <c r="E23" s="145">
        <f t="shared" ref="E23:E24" si="7">SUM(B23:D23)</f>
        <v>0</v>
      </c>
      <c r="F23" s="126">
        <v>4000000</v>
      </c>
      <c r="G23" s="128"/>
      <c r="H23" s="128"/>
      <c r="I23" s="128"/>
      <c r="J23" s="145">
        <f t="shared" si="5"/>
        <v>4000000</v>
      </c>
      <c r="K23" s="126">
        <v>4000000</v>
      </c>
      <c r="L23" s="128"/>
      <c r="M23" s="128"/>
      <c r="N23" s="128"/>
      <c r="O23" s="145">
        <f t="shared" si="6"/>
        <v>4000000</v>
      </c>
    </row>
    <row r="24" spans="1:15" s="206" customFormat="1" x14ac:dyDescent="0.25">
      <c r="A24" s="207" t="s">
        <v>206</v>
      </c>
      <c r="B24" s="146"/>
      <c r="C24" s="147"/>
      <c r="D24" s="147"/>
      <c r="E24" s="148">
        <f t="shared" si="7"/>
        <v>0</v>
      </c>
      <c r="F24" s="146">
        <v>8000000</v>
      </c>
      <c r="G24" s="147"/>
      <c r="H24" s="147"/>
      <c r="I24" s="147"/>
      <c r="J24" s="148">
        <f t="shared" si="5"/>
        <v>8000000</v>
      </c>
      <c r="K24" s="146">
        <v>8000000</v>
      </c>
      <c r="L24" s="147"/>
      <c r="M24" s="147"/>
      <c r="N24" s="147"/>
      <c r="O24" s="148">
        <f t="shared" si="6"/>
        <v>8000000</v>
      </c>
    </row>
    <row r="25" spans="1:15" ht="13.8" x14ac:dyDescent="0.25">
      <c r="A25" s="149" t="s">
        <v>77</v>
      </c>
      <c r="B25" s="150">
        <f>SUM(B17:B24)</f>
        <v>24128431</v>
      </c>
      <c r="C25" s="151">
        <f t="shared" ref="C25:O25" si="8">SUM(C17:C24)</f>
        <v>0</v>
      </c>
      <c r="D25" s="151">
        <f t="shared" si="8"/>
        <v>4799583</v>
      </c>
      <c r="E25" s="152">
        <f t="shared" si="8"/>
        <v>28928014</v>
      </c>
      <c r="F25" s="150">
        <f>SUM(F17:F24)</f>
        <v>30412919</v>
      </c>
      <c r="G25" s="151">
        <f t="shared" si="8"/>
        <v>0</v>
      </c>
      <c r="H25" s="151">
        <f t="shared" si="8"/>
        <v>4788016</v>
      </c>
      <c r="I25" s="151">
        <f t="shared" si="8"/>
        <v>0</v>
      </c>
      <c r="J25" s="152">
        <f t="shared" si="8"/>
        <v>35200935</v>
      </c>
      <c r="K25" s="150">
        <f t="shared" si="8"/>
        <v>29544650</v>
      </c>
      <c r="L25" s="151">
        <f t="shared" si="8"/>
        <v>0</v>
      </c>
      <c r="M25" s="151">
        <f t="shared" si="8"/>
        <v>4817517</v>
      </c>
      <c r="N25" s="151">
        <f t="shared" si="8"/>
        <v>0</v>
      </c>
      <c r="O25" s="152">
        <f t="shared" si="8"/>
        <v>34362167</v>
      </c>
    </row>
    <row r="26" spans="1:15" ht="15" customHeight="1" x14ac:dyDescent="0.3">
      <c r="A26" s="122" t="s">
        <v>78</v>
      </c>
      <c r="B26" s="153">
        <f>B25+B16+B15</f>
        <v>22626385</v>
      </c>
      <c r="C26" s="154">
        <f>C15+C16+C25</f>
        <v>391774</v>
      </c>
      <c r="D26" s="154">
        <f>D25+D15</f>
        <v>4799583</v>
      </c>
      <c r="E26" s="155">
        <f>E25+E16+E15</f>
        <v>27817742</v>
      </c>
      <c r="F26" s="153">
        <f>F25+F16+F15</f>
        <v>31875188</v>
      </c>
      <c r="G26" s="154">
        <f>G25+G15</f>
        <v>-3673850</v>
      </c>
      <c r="H26" s="154">
        <f>H25+H15</f>
        <v>4788016</v>
      </c>
      <c r="I26" s="154">
        <f>I25+I15</f>
        <v>3069593</v>
      </c>
      <c r="J26" s="155">
        <f>J25+J16+J15</f>
        <v>36058947</v>
      </c>
      <c r="K26" s="153">
        <f>K15+K16+K25</f>
        <v>27668627</v>
      </c>
      <c r="L26" s="154">
        <f>L25+L15</f>
        <v>710135</v>
      </c>
      <c r="M26" s="154">
        <f>M25+M15</f>
        <v>4817517</v>
      </c>
      <c r="N26" s="154">
        <f>N25+N15</f>
        <v>3069593</v>
      </c>
      <c r="O26" s="155">
        <f>O25+O16+O15</f>
        <v>36265872</v>
      </c>
    </row>
    <row r="27" spans="1:15" ht="15" x14ac:dyDescent="0.25">
      <c r="E27" s="123"/>
      <c r="F27" s="123"/>
      <c r="G27" s="123"/>
      <c r="H27" s="123"/>
      <c r="I27" s="123"/>
      <c r="J27" s="132"/>
      <c r="K27" s="123"/>
      <c r="L27" s="123"/>
      <c r="M27" s="123"/>
      <c r="N27" s="123"/>
      <c r="O27" s="123"/>
    </row>
  </sheetData>
  <mergeCells count="5">
    <mergeCell ref="A1:O1"/>
    <mergeCell ref="A2:O2"/>
    <mergeCell ref="B5:E5"/>
    <mergeCell ref="F5:J5"/>
    <mergeCell ref="K5:O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392"/>
  <sheetViews>
    <sheetView zoomScale="85" zoomScaleNormal="85" workbookViewId="0">
      <selection activeCell="G9" sqref="G9"/>
    </sheetView>
  </sheetViews>
  <sheetFormatPr defaultRowHeight="19.5" customHeight="1" x14ac:dyDescent="0.25"/>
  <cols>
    <col min="1" max="1" width="40.109375" bestFit="1" customWidth="1"/>
    <col min="2" max="2" width="85.33203125" bestFit="1" customWidth="1"/>
    <col min="3" max="3" width="20" style="52" customWidth="1"/>
    <col min="4" max="4" width="17.109375" style="28" customWidth="1"/>
  </cols>
  <sheetData>
    <row r="1" spans="1:14" ht="19.5" customHeight="1" x14ac:dyDescent="0.3">
      <c r="A1" s="230" t="s">
        <v>0</v>
      </c>
      <c r="B1" s="231"/>
      <c r="C1" s="231"/>
      <c r="D1" s="232"/>
    </row>
    <row r="2" spans="1:14" ht="19.5" customHeight="1" x14ac:dyDescent="0.3">
      <c r="A2" s="227" t="s">
        <v>267</v>
      </c>
      <c r="B2" s="228"/>
      <c r="C2" s="228"/>
      <c r="D2" s="229"/>
    </row>
    <row r="3" spans="1:14" ht="19.5" customHeight="1" x14ac:dyDescent="0.3">
      <c r="A3" s="129" t="s">
        <v>39</v>
      </c>
      <c r="B3" s="166" t="s">
        <v>83</v>
      </c>
      <c r="C3" s="93" t="s">
        <v>40</v>
      </c>
      <c r="D3" s="130" t="s">
        <v>41</v>
      </c>
    </row>
    <row r="4" spans="1:14" ht="19.5" customHeight="1" x14ac:dyDescent="0.25">
      <c r="A4" s="70"/>
      <c r="B4" s="25"/>
      <c r="C4" s="82"/>
      <c r="D4" s="92"/>
    </row>
    <row r="5" spans="1:14" ht="19.5" customHeight="1" x14ac:dyDescent="0.25">
      <c r="A5" s="211" t="s">
        <v>92</v>
      </c>
      <c r="B5" s="175" t="s">
        <v>128</v>
      </c>
      <c r="C5" s="177">
        <v>244870.73</v>
      </c>
      <c r="D5" s="131">
        <v>44726</v>
      </c>
      <c r="E5" s="50"/>
    </row>
    <row r="6" spans="1:14" ht="19.5" customHeight="1" x14ac:dyDescent="0.25">
      <c r="A6" s="61" t="s">
        <v>195</v>
      </c>
      <c r="B6" s="175" t="s">
        <v>630</v>
      </c>
      <c r="C6" s="178">
        <v>88645.5</v>
      </c>
      <c r="D6" s="103">
        <v>44727</v>
      </c>
      <c r="E6" s="50"/>
    </row>
    <row r="7" spans="1:14" ht="19.5" customHeight="1" x14ac:dyDescent="0.25">
      <c r="A7" s="61" t="s">
        <v>269</v>
      </c>
      <c r="B7" s="175" t="s">
        <v>270</v>
      </c>
      <c r="C7" s="178">
        <v>85908</v>
      </c>
      <c r="D7" s="103">
        <v>44728</v>
      </c>
      <c r="E7" s="50"/>
    </row>
    <row r="8" spans="1:14" ht="19.5" customHeight="1" x14ac:dyDescent="0.25">
      <c r="A8" s="61" t="s">
        <v>133</v>
      </c>
      <c r="B8" s="175" t="s">
        <v>633</v>
      </c>
      <c r="C8" s="178">
        <v>68263.03</v>
      </c>
      <c r="D8" s="103">
        <v>44719</v>
      </c>
      <c r="E8" s="50"/>
    </row>
    <row r="9" spans="1:14" ht="19.5" customHeight="1" x14ac:dyDescent="0.25">
      <c r="A9" s="61" t="s">
        <v>271</v>
      </c>
      <c r="B9" s="175" t="s">
        <v>272</v>
      </c>
      <c r="C9" s="178">
        <v>67464.509999999995</v>
      </c>
      <c r="D9" s="103">
        <v>44734</v>
      </c>
      <c r="E9" s="50"/>
    </row>
    <row r="10" spans="1:14" ht="19.5" customHeight="1" x14ac:dyDescent="0.25">
      <c r="A10" s="61" t="s">
        <v>273</v>
      </c>
      <c r="B10" s="175" t="s">
        <v>274</v>
      </c>
      <c r="C10" s="178">
        <v>47995</v>
      </c>
      <c r="D10" s="103">
        <v>44734</v>
      </c>
      <c r="E10" s="50"/>
    </row>
    <row r="11" spans="1:14" ht="19.5" customHeight="1" x14ac:dyDescent="0.25">
      <c r="A11" s="61" t="s">
        <v>275</v>
      </c>
      <c r="B11" s="175" t="s">
        <v>631</v>
      </c>
      <c r="C11" s="178">
        <v>47137.99</v>
      </c>
      <c r="D11" s="103">
        <v>44740</v>
      </c>
      <c r="E11" s="50"/>
    </row>
    <row r="12" spans="1:14" ht="19.5" customHeight="1" x14ac:dyDescent="0.25">
      <c r="A12" s="61" t="s">
        <v>276</v>
      </c>
      <c r="B12" s="175" t="s">
        <v>277</v>
      </c>
      <c r="C12" s="178">
        <v>41871.379999999997</v>
      </c>
      <c r="D12" s="103">
        <v>44734</v>
      </c>
      <c r="E12" s="50"/>
    </row>
    <row r="13" spans="1:14" ht="19.5" customHeight="1" x14ac:dyDescent="0.25">
      <c r="A13" s="61" t="s">
        <v>278</v>
      </c>
      <c r="B13" s="175" t="s">
        <v>279</v>
      </c>
      <c r="C13" s="178">
        <v>38258.19</v>
      </c>
      <c r="D13" s="103">
        <v>44719</v>
      </c>
      <c r="E13" s="50"/>
      <c r="N13" s="188"/>
    </row>
    <row r="14" spans="1:14" ht="19.5" customHeight="1" x14ac:dyDescent="0.25">
      <c r="A14" s="61" t="s">
        <v>280</v>
      </c>
      <c r="B14" s="175" t="s">
        <v>281</v>
      </c>
      <c r="C14" s="178">
        <v>33962.5</v>
      </c>
      <c r="D14" s="103">
        <v>44726</v>
      </c>
      <c r="E14" s="50"/>
    </row>
    <row r="15" spans="1:14" ht="19.5" customHeight="1" x14ac:dyDescent="0.25">
      <c r="A15" s="61" t="s">
        <v>282</v>
      </c>
      <c r="B15" s="175" t="s">
        <v>283</v>
      </c>
      <c r="C15" s="178">
        <v>33600.61</v>
      </c>
      <c r="D15" s="103">
        <v>44728</v>
      </c>
      <c r="E15" s="50"/>
    </row>
    <row r="16" spans="1:14" ht="19.5" customHeight="1" x14ac:dyDescent="0.25">
      <c r="A16" s="61" t="s">
        <v>284</v>
      </c>
      <c r="B16" s="175" t="s">
        <v>285</v>
      </c>
      <c r="C16" s="178">
        <v>31500</v>
      </c>
      <c r="D16" s="103">
        <v>44713</v>
      </c>
      <c r="E16" s="50"/>
    </row>
    <row r="17" spans="1:14" ht="19.5" customHeight="1" x14ac:dyDescent="0.25">
      <c r="A17" s="61" t="s">
        <v>94</v>
      </c>
      <c r="B17" s="175" t="s">
        <v>286</v>
      </c>
      <c r="C17" s="178">
        <v>29535</v>
      </c>
      <c r="D17" s="103">
        <v>44713</v>
      </c>
      <c r="E17" s="50"/>
      <c r="N17" s="188"/>
    </row>
    <row r="18" spans="1:14" ht="19.5" customHeight="1" x14ac:dyDescent="0.25">
      <c r="A18" s="61" t="s">
        <v>94</v>
      </c>
      <c r="B18" s="175" t="s">
        <v>286</v>
      </c>
      <c r="C18" s="178">
        <v>29535</v>
      </c>
      <c r="D18" s="103">
        <v>44741</v>
      </c>
      <c r="E18" s="50"/>
    </row>
    <row r="19" spans="1:14" ht="19.5" customHeight="1" x14ac:dyDescent="0.25">
      <c r="A19" s="61" t="s">
        <v>198</v>
      </c>
      <c r="B19" s="175" t="s">
        <v>301</v>
      </c>
      <c r="C19" s="178">
        <v>25152.61</v>
      </c>
      <c r="D19" s="103">
        <v>44740</v>
      </c>
      <c r="E19" s="50"/>
    </row>
    <row r="20" spans="1:14" ht="19.5" customHeight="1" x14ac:dyDescent="0.25">
      <c r="A20" s="61" t="s">
        <v>287</v>
      </c>
      <c r="B20" s="175" t="s">
        <v>288</v>
      </c>
      <c r="C20" s="178">
        <v>23249.41</v>
      </c>
      <c r="D20" s="103">
        <v>44719</v>
      </c>
      <c r="E20" s="50"/>
    </row>
    <row r="21" spans="1:14" ht="19.5" customHeight="1" x14ac:dyDescent="0.25">
      <c r="A21" s="61" t="s">
        <v>289</v>
      </c>
      <c r="B21" s="175" t="s">
        <v>290</v>
      </c>
      <c r="C21" s="178">
        <v>20750</v>
      </c>
      <c r="D21" s="103">
        <v>44713</v>
      </c>
      <c r="E21" s="50"/>
    </row>
    <row r="22" spans="1:14" ht="19.5" customHeight="1" x14ac:dyDescent="0.25">
      <c r="A22" s="61" t="s">
        <v>209</v>
      </c>
      <c r="B22" s="175" t="s">
        <v>93</v>
      </c>
      <c r="C22" s="178">
        <v>14090.12</v>
      </c>
      <c r="D22" s="103">
        <v>44713</v>
      </c>
      <c r="E22" s="50"/>
    </row>
    <row r="23" spans="1:14" ht="19.5" customHeight="1" x14ac:dyDescent="0.25">
      <c r="A23" s="61" t="s">
        <v>632</v>
      </c>
      <c r="B23" s="175" t="s">
        <v>291</v>
      </c>
      <c r="C23" s="178">
        <v>13932.5</v>
      </c>
      <c r="D23" s="103">
        <v>44740</v>
      </c>
      <c r="E23" s="50"/>
    </row>
    <row r="24" spans="1:14" ht="19.5" customHeight="1" x14ac:dyDescent="0.25">
      <c r="A24" s="61" t="s">
        <v>209</v>
      </c>
      <c r="B24" s="175" t="s">
        <v>292</v>
      </c>
      <c r="C24" s="178">
        <v>12346.66</v>
      </c>
      <c r="D24" s="103">
        <v>44740</v>
      </c>
      <c r="E24" s="50"/>
    </row>
    <row r="25" spans="1:14" ht="19.5" customHeight="1" x14ac:dyDescent="0.25">
      <c r="A25" s="61" t="s">
        <v>192</v>
      </c>
      <c r="B25" s="175" t="s">
        <v>157</v>
      </c>
      <c r="C25" s="101">
        <v>12153.78</v>
      </c>
      <c r="D25" s="103">
        <v>44728</v>
      </c>
      <c r="E25" s="50"/>
    </row>
    <row r="26" spans="1:14" ht="19.5" customHeight="1" x14ac:dyDescent="0.25">
      <c r="A26" s="61" t="s">
        <v>141</v>
      </c>
      <c r="B26" s="175" t="s">
        <v>114</v>
      </c>
      <c r="C26" s="101">
        <v>11340.21</v>
      </c>
      <c r="D26" s="103">
        <v>44719</v>
      </c>
      <c r="E26" s="50"/>
    </row>
    <row r="27" spans="1:14" ht="19.5" customHeight="1" x14ac:dyDescent="0.25">
      <c r="A27" s="61" t="s">
        <v>96</v>
      </c>
      <c r="B27" s="175" t="s">
        <v>97</v>
      </c>
      <c r="C27" s="101">
        <v>11005.85</v>
      </c>
      <c r="D27" s="103">
        <v>44719</v>
      </c>
      <c r="E27" s="50"/>
    </row>
    <row r="28" spans="1:14" ht="19.5" customHeight="1" x14ac:dyDescent="0.25">
      <c r="A28" s="61" t="s">
        <v>271</v>
      </c>
      <c r="B28" s="175" t="s">
        <v>107</v>
      </c>
      <c r="C28" s="101">
        <v>10815.28</v>
      </c>
      <c r="D28" s="103">
        <v>44719</v>
      </c>
      <c r="E28" s="50"/>
    </row>
    <row r="29" spans="1:14" ht="19.5" customHeight="1" x14ac:dyDescent="0.25">
      <c r="A29" s="61" t="s">
        <v>216</v>
      </c>
      <c r="B29" s="175" t="s">
        <v>101</v>
      </c>
      <c r="C29" s="101">
        <v>9671.42</v>
      </c>
      <c r="D29" s="103">
        <v>44728</v>
      </c>
      <c r="E29" s="50"/>
    </row>
    <row r="30" spans="1:14" ht="19.5" customHeight="1" x14ac:dyDescent="0.25">
      <c r="A30" s="61" t="s">
        <v>293</v>
      </c>
      <c r="B30" s="175" t="s">
        <v>294</v>
      </c>
      <c r="C30" s="101">
        <v>9571</v>
      </c>
      <c r="D30" s="103">
        <v>44719</v>
      </c>
      <c r="E30" s="50"/>
    </row>
    <row r="31" spans="1:14" ht="19.5" customHeight="1" x14ac:dyDescent="0.25">
      <c r="A31" s="61" t="s">
        <v>295</v>
      </c>
      <c r="B31" s="175" t="s">
        <v>296</v>
      </c>
      <c r="C31" s="101">
        <v>8576.77</v>
      </c>
      <c r="D31" s="103">
        <v>44727</v>
      </c>
      <c r="E31" s="50"/>
    </row>
    <row r="32" spans="1:14" ht="19.5" customHeight="1" x14ac:dyDescent="0.25">
      <c r="A32" s="61" t="s">
        <v>144</v>
      </c>
      <c r="B32" s="175" t="s">
        <v>297</v>
      </c>
      <c r="C32" s="101">
        <v>8155.75</v>
      </c>
      <c r="D32" s="103">
        <v>44713</v>
      </c>
      <c r="E32" s="50"/>
    </row>
    <row r="33" spans="1:5" ht="19.5" customHeight="1" x14ac:dyDescent="0.25">
      <c r="A33" s="61" t="s">
        <v>298</v>
      </c>
      <c r="B33" s="175" t="s">
        <v>299</v>
      </c>
      <c r="C33" s="101">
        <v>7700</v>
      </c>
      <c r="D33" s="103">
        <v>44728</v>
      </c>
      <c r="E33" s="50"/>
    </row>
    <row r="34" spans="1:5" ht="19.5" customHeight="1" x14ac:dyDescent="0.25">
      <c r="A34" s="61" t="s">
        <v>161</v>
      </c>
      <c r="B34" s="175" t="s">
        <v>300</v>
      </c>
      <c r="C34" s="101">
        <v>7540</v>
      </c>
      <c r="D34" s="103">
        <v>44740</v>
      </c>
      <c r="E34" s="50"/>
    </row>
    <row r="35" spans="1:5" ht="19.5" customHeight="1" x14ac:dyDescent="0.25">
      <c r="A35" s="61" t="s">
        <v>198</v>
      </c>
      <c r="B35" s="175" t="s">
        <v>301</v>
      </c>
      <c r="C35" s="101">
        <v>7344.71</v>
      </c>
      <c r="D35" s="103">
        <v>44713</v>
      </c>
      <c r="E35" s="50"/>
    </row>
    <row r="36" spans="1:5" ht="19.5" customHeight="1" x14ac:dyDescent="0.25">
      <c r="A36" s="61" t="s">
        <v>302</v>
      </c>
      <c r="B36" s="202" t="s">
        <v>303</v>
      </c>
      <c r="C36" s="101">
        <v>6575.46</v>
      </c>
      <c r="D36" s="103">
        <v>44713</v>
      </c>
      <c r="E36" s="50"/>
    </row>
    <row r="37" spans="1:5" ht="19.5" customHeight="1" x14ac:dyDescent="0.25">
      <c r="A37" s="61" t="s">
        <v>185</v>
      </c>
      <c r="B37" s="175" t="s">
        <v>304</v>
      </c>
      <c r="C37" s="101">
        <v>6376</v>
      </c>
      <c r="D37" s="103">
        <v>44741</v>
      </c>
      <c r="E37" s="50"/>
    </row>
    <row r="38" spans="1:5" ht="19.5" customHeight="1" x14ac:dyDescent="0.25">
      <c r="A38" s="61" t="s">
        <v>305</v>
      </c>
      <c r="B38" s="175" t="s">
        <v>219</v>
      </c>
      <c r="C38" s="101">
        <v>6259</v>
      </c>
      <c r="D38" s="103">
        <v>44720</v>
      </c>
      <c r="E38" s="50"/>
    </row>
    <row r="39" spans="1:5" ht="19.5" customHeight="1" x14ac:dyDescent="0.25">
      <c r="A39" s="61" t="s">
        <v>130</v>
      </c>
      <c r="B39" s="175" t="s">
        <v>99</v>
      </c>
      <c r="C39" s="101">
        <v>6100</v>
      </c>
      <c r="D39" s="103">
        <v>44728</v>
      </c>
      <c r="E39" s="50"/>
    </row>
    <row r="40" spans="1:5" ht="19.5" customHeight="1" x14ac:dyDescent="0.25">
      <c r="A40" s="61" t="s">
        <v>134</v>
      </c>
      <c r="B40" s="175" t="s">
        <v>306</v>
      </c>
      <c r="C40" s="101">
        <v>5985.8</v>
      </c>
      <c r="D40" s="103">
        <v>44740</v>
      </c>
      <c r="E40" s="50"/>
    </row>
    <row r="41" spans="1:5" ht="19.5" customHeight="1" x14ac:dyDescent="0.25">
      <c r="A41" s="61" t="s">
        <v>307</v>
      </c>
      <c r="B41" s="175" t="s">
        <v>174</v>
      </c>
      <c r="C41" s="101">
        <v>5865</v>
      </c>
      <c r="D41" s="103">
        <v>44728</v>
      </c>
      <c r="E41" s="50"/>
    </row>
    <row r="42" spans="1:5" ht="19.5" customHeight="1" x14ac:dyDescent="0.25">
      <c r="A42" s="61" t="s">
        <v>308</v>
      </c>
      <c r="B42" s="175" t="s">
        <v>121</v>
      </c>
      <c r="C42" s="101">
        <v>5590.66</v>
      </c>
      <c r="D42" s="103">
        <v>44728</v>
      </c>
      <c r="E42" s="50"/>
    </row>
    <row r="43" spans="1:5" ht="19.5" customHeight="1" x14ac:dyDescent="0.25">
      <c r="A43" s="61" t="s">
        <v>208</v>
      </c>
      <c r="B43" s="175" t="s">
        <v>309</v>
      </c>
      <c r="C43" s="101">
        <v>5450</v>
      </c>
      <c r="D43" s="103">
        <v>44742</v>
      </c>
      <c r="E43" s="50"/>
    </row>
    <row r="44" spans="1:5" ht="19.5" customHeight="1" x14ac:dyDescent="0.25">
      <c r="A44" s="61" t="s">
        <v>143</v>
      </c>
      <c r="B44" s="175" t="s">
        <v>99</v>
      </c>
      <c r="C44" s="101">
        <v>5415</v>
      </c>
      <c r="D44" s="103">
        <v>44713</v>
      </c>
      <c r="E44" s="50"/>
    </row>
    <row r="45" spans="1:5" ht="19.5" customHeight="1" x14ac:dyDescent="0.25">
      <c r="A45" s="61" t="s">
        <v>310</v>
      </c>
      <c r="B45" s="175" t="s">
        <v>311</v>
      </c>
      <c r="C45" s="101">
        <v>5352.45</v>
      </c>
      <c r="D45" s="103">
        <v>44720</v>
      </c>
      <c r="E45" s="50"/>
    </row>
    <row r="46" spans="1:5" ht="19.5" customHeight="1" x14ac:dyDescent="0.25">
      <c r="A46" s="61" t="s">
        <v>312</v>
      </c>
      <c r="B46" s="175" t="s">
        <v>313</v>
      </c>
      <c r="C46" s="101">
        <v>5300</v>
      </c>
      <c r="D46" s="103">
        <v>44728</v>
      </c>
      <c r="E46" s="50"/>
    </row>
    <row r="47" spans="1:5" ht="19.5" customHeight="1" x14ac:dyDescent="0.25">
      <c r="A47" s="61" t="s">
        <v>314</v>
      </c>
      <c r="B47" s="175" t="s">
        <v>315</v>
      </c>
      <c r="C47" s="101">
        <v>5147.42</v>
      </c>
      <c r="D47" s="103">
        <v>44718</v>
      </c>
      <c r="E47" s="50"/>
    </row>
    <row r="48" spans="1:5" ht="19.5" customHeight="1" x14ac:dyDescent="0.25">
      <c r="A48" s="211" t="s">
        <v>103</v>
      </c>
      <c r="B48" s="175" t="s">
        <v>316</v>
      </c>
      <c r="C48" s="101">
        <v>4994.24</v>
      </c>
      <c r="D48" s="103">
        <v>44726</v>
      </c>
      <c r="E48" s="50"/>
    </row>
    <row r="49" spans="1:5" ht="19.5" customHeight="1" x14ac:dyDescent="0.25">
      <c r="A49" s="61" t="s">
        <v>145</v>
      </c>
      <c r="B49" s="175" t="s">
        <v>93</v>
      </c>
      <c r="C49" s="101">
        <v>4941.34</v>
      </c>
      <c r="D49" s="103">
        <v>44713</v>
      </c>
      <c r="E49" s="50"/>
    </row>
    <row r="50" spans="1:5" ht="19.5" customHeight="1" x14ac:dyDescent="0.25">
      <c r="A50" s="61" t="s">
        <v>94</v>
      </c>
      <c r="B50" s="175" t="s">
        <v>317</v>
      </c>
      <c r="C50" s="101">
        <v>4800</v>
      </c>
      <c r="D50" s="103">
        <v>44728</v>
      </c>
      <c r="E50" s="50"/>
    </row>
    <row r="51" spans="1:5" ht="19.5" customHeight="1" x14ac:dyDescent="0.25">
      <c r="A51" s="61" t="s">
        <v>318</v>
      </c>
      <c r="B51" s="175" t="s">
        <v>319</v>
      </c>
      <c r="C51" s="101">
        <v>4800</v>
      </c>
      <c r="D51" s="103">
        <v>44734</v>
      </c>
      <c r="E51" s="50"/>
    </row>
    <row r="52" spans="1:5" ht="19.5" customHeight="1" x14ac:dyDescent="0.25">
      <c r="A52" s="61" t="s">
        <v>308</v>
      </c>
      <c r="B52" s="175" t="s">
        <v>121</v>
      </c>
      <c r="C52" s="101">
        <v>4691.1400000000003</v>
      </c>
      <c r="D52" s="103">
        <v>44713</v>
      </c>
      <c r="E52" s="50"/>
    </row>
    <row r="53" spans="1:5" ht="19.5" customHeight="1" x14ac:dyDescent="0.25">
      <c r="A53" s="61" t="s">
        <v>320</v>
      </c>
      <c r="B53" s="175" t="s">
        <v>321</v>
      </c>
      <c r="C53" s="101">
        <v>4575.1899999999996</v>
      </c>
      <c r="D53" s="103">
        <v>44728</v>
      </c>
      <c r="E53" s="50"/>
    </row>
    <row r="54" spans="1:5" ht="19.5" customHeight="1" x14ac:dyDescent="0.25">
      <c r="A54" s="61" t="s">
        <v>156</v>
      </c>
      <c r="B54" s="175" t="s">
        <v>97</v>
      </c>
      <c r="C54" s="101">
        <v>4434</v>
      </c>
      <c r="D54" s="103">
        <v>44713</v>
      </c>
      <c r="E54" s="50"/>
    </row>
    <row r="55" spans="1:5" ht="19.5" customHeight="1" x14ac:dyDescent="0.25">
      <c r="A55" s="61" t="s">
        <v>322</v>
      </c>
      <c r="B55" s="175" t="s">
        <v>323</v>
      </c>
      <c r="C55" s="101">
        <v>4216.79</v>
      </c>
      <c r="D55" s="103">
        <v>44728</v>
      </c>
      <c r="E55" s="50"/>
    </row>
    <row r="56" spans="1:5" ht="19.5" customHeight="1" x14ac:dyDescent="0.25">
      <c r="A56" s="61" t="s">
        <v>324</v>
      </c>
      <c r="B56" s="175" t="s">
        <v>325</v>
      </c>
      <c r="C56" s="101">
        <v>4129.03</v>
      </c>
      <c r="D56" s="103">
        <v>44719</v>
      </c>
      <c r="E56" s="50"/>
    </row>
    <row r="57" spans="1:5" ht="19.5" customHeight="1" x14ac:dyDescent="0.25">
      <c r="A57" s="61" t="s">
        <v>326</v>
      </c>
      <c r="B57" s="175" t="s">
        <v>116</v>
      </c>
      <c r="C57" s="101">
        <v>4088.05</v>
      </c>
      <c r="D57" s="103">
        <v>44734</v>
      </c>
      <c r="E57" s="50"/>
    </row>
    <row r="58" spans="1:5" ht="19.5" customHeight="1" x14ac:dyDescent="0.25">
      <c r="A58" s="61" t="s">
        <v>326</v>
      </c>
      <c r="B58" s="175" t="s">
        <v>116</v>
      </c>
      <c r="C58" s="101">
        <v>4056.35</v>
      </c>
      <c r="D58" s="103">
        <v>44719</v>
      </c>
      <c r="E58" s="50"/>
    </row>
    <row r="59" spans="1:5" ht="19.5" customHeight="1" x14ac:dyDescent="0.25">
      <c r="A59" s="61" t="s">
        <v>150</v>
      </c>
      <c r="B59" s="175" t="s">
        <v>97</v>
      </c>
      <c r="C59" s="101">
        <v>4005</v>
      </c>
      <c r="D59" s="103">
        <v>44719</v>
      </c>
      <c r="E59" s="50"/>
    </row>
    <row r="60" spans="1:5" ht="19.5" customHeight="1" x14ac:dyDescent="0.25">
      <c r="A60" s="61" t="s">
        <v>221</v>
      </c>
      <c r="B60" s="175" t="s">
        <v>327</v>
      </c>
      <c r="C60" s="101">
        <v>4000</v>
      </c>
      <c r="D60" s="103">
        <v>44740</v>
      </c>
      <c r="E60" s="50"/>
    </row>
    <row r="61" spans="1:5" ht="19.5" customHeight="1" x14ac:dyDescent="0.25">
      <c r="A61" s="61" t="s">
        <v>328</v>
      </c>
      <c r="B61" s="175" t="s">
        <v>120</v>
      </c>
      <c r="C61" s="101">
        <v>3945.01</v>
      </c>
      <c r="D61" s="103">
        <v>44728</v>
      </c>
      <c r="E61" s="50"/>
    </row>
    <row r="62" spans="1:5" ht="19.5" customHeight="1" x14ac:dyDescent="0.25">
      <c r="A62" s="61" t="s">
        <v>329</v>
      </c>
      <c r="B62" s="175" t="s">
        <v>330</v>
      </c>
      <c r="C62" s="101">
        <v>3855</v>
      </c>
      <c r="D62" s="103">
        <v>44742</v>
      </c>
      <c r="E62" s="50"/>
    </row>
    <row r="63" spans="1:5" ht="19.5" customHeight="1" x14ac:dyDescent="0.25">
      <c r="A63" s="61" t="s">
        <v>331</v>
      </c>
      <c r="B63" s="175" t="s">
        <v>332</v>
      </c>
      <c r="C63" s="101">
        <v>3750</v>
      </c>
      <c r="D63" s="103">
        <v>44740</v>
      </c>
      <c r="E63" s="50"/>
    </row>
    <row r="64" spans="1:5" ht="19.5" customHeight="1" x14ac:dyDescent="0.25">
      <c r="A64" s="61" t="s">
        <v>146</v>
      </c>
      <c r="B64" s="175" t="s">
        <v>188</v>
      </c>
      <c r="C64" s="101">
        <v>3709.23</v>
      </c>
      <c r="D64" s="103">
        <v>44728</v>
      </c>
      <c r="E64" s="50"/>
    </row>
    <row r="65" spans="1:5" ht="19.5" customHeight="1" x14ac:dyDescent="0.25">
      <c r="A65" s="61" t="s">
        <v>104</v>
      </c>
      <c r="B65" s="175" t="s">
        <v>105</v>
      </c>
      <c r="C65" s="101">
        <v>3680.5</v>
      </c>
      <c r="D65" s="103">
        <v>44728</v>
      </c>
      <c r="E65" s="50"/>
    </row>
    <row r="66" spans="1:5" ht="19.5" customHeight="1" x14ac:dyDescent="0.25">
      <c r="A66" s="61" t="s">
        <v>95</v>
      </c>
      <c r="B66" s="175" t="s">
        <v>93</v>
      </c>
      <c r="C66" s="101">
        <v>3639.76</v>
      </c>
      <c r="D66" s="103">
        <v>44721</v>
      </c>
      <c r="E66" s="50"/>
    </row>
    <row r="67" spans="1:5" ht="19.5" customHeight="1" x14ac:dyDescent="0.25">
      <c r="A67" s="61" t="s">
        <v>333</v>
      </c>
      <c r="B67" s="175" t="s">
        <v>334</v>
      </c>
      <c r="C67" s="101">
        <v>3294</v>
      </c>
      <c r="D67" s="103">
        <v>44720</v>
      </c>
      <c r="E67" s="50"/>
    </row>
    <row r="68" spans="1:5" ht="19.5" customHeight="1" x14ac:dyDescent="0.25">
      <c r="A68" s="61" t="s">
        <v>215</v>
      </c>
      <c r="B68" s="175" t="s">
        <v>335</v>
      </c>
      <c r="C68" s="101">
        <v>3205.18</v>
      </c>
      <c r="D68" s="103">
        <v>44713</v>
      </c>
      <c r="E68" s="50"/>
    </row>
    <row r="69" spans="1:5" ht="19.5" customHeight="1" x14ac:dyDescent="0.25">
      <c r="A69" s="61" t="s">
        <v>141</v>
      </c>
      <c r="B69" s="175" t="s">
        <v>114</v>
      </c>
      <c r="C69" s="101">
        <v>3122.09</v>
      </c>
      <c r="D69" s="103">
        <v>44728</v>
      </c>
      <c r="E69" s="50"/>
    </row>
    <row r="70" spans="1:5" ht="19.5" customHeight="1" x14ac:dyDescent="0.25">
      <c r="A70" s="61" t="s">
        <v>336</v>
      </c>
      <c r="B70" s="175" t="s">
        <v>337</v>
      </c>
      <c r="C70" s="101">
        <v>3120.5</v>
      </c>
      <c r="D70" s="103">
        <v>44728</v>
      </c>
      <c r="E70" s="50"/>
    </row>
    <row r="71" spans="1:5" ht="19.5" customHeight="1" x14ac:dyDescent="0.25">
      <c r="A71" s="61" t="s">
        <v>338</v>
      </c>
      <c r="B71" s="175" t="s">
        <v>339</v>
      </c>
      <c r="C71" s="101">
        <v>3000</v>
      </c>
      <c r="D71" s="103">
        <v>44719</v>
      </c>
      <c r="E71" s="50"/>
    </row>
    <row r="72" spans="1:5" ht="19.5" customHeight="1" x14ac:dyDescent="0.25">
      <c r="A72" s="61" t="s">
        <v>198</v>
      </c>
      <c r="B72" s="175" t="s">
        <v>169</v>
      </c>
      <c r="C72" s="101">
        <v>2999.5</v>
      </c>
      <c r="D72" s="103">
        <v>44719</v>
      </c>
      <c r="E72" s="50"/>
    </row>
    <row r="73" spans="1:5" ht="19.5" customHeight="1" x14ac:dyDescent="0.25">
      <c r="A73" s="61" t="s">
        <v>340</v>
      </c>
      <c r="B73" s="175" t="s">
        <v>341</v>
      </c>
      <c r="C73" s="101">
        <v>2985</v>
      </c>
      <c r="D73" s="103">
        <v>44740</v>
      </c>
      <c r="E73" s="50"/>
    </row>
    <row r="74" spans="1:5" ht="19.5" customHeight="1" x14ac:dyDescent="0.25">
      <c r="A74" s="61" t="s">
        <v>342</v>
      </c>
      <c r="B74" s="175" t="s">
        <v>343</v>
      </c>
      <c r="C74" s="101">
        <v>2900</v>
      </c>
      <c r="D74" s="103">
        <v>44734</v>
      </c>
      <c r="E74" s="50"/>
    </row>
    <row r="75" spans="1:5" ht="19.5" customHeight="1" x14ac:dyDescent="0.25">
      <c r="A75" s="61" t="s">
        <v>344</v>
      </c>
      <c r="B75" s="175" t="s">
        <v>345</v>
      </c>
      <c r="C75" s="101">
        <v>2865.8</v>
      </c>
      <c r="D75" s="103">
        <v>44719</v>
      </c>
      <c r="E75" s="50"/>
    </row>
    <row r="76" spans="1:5" ht="19.5" customHeight="1" x14ac:dyDescent="0.25">
      <c r="A76" s="61" t="s">
        <v>344</v>
      </c>
      <c r="B76" s="175" t="s">
        <v>346</v>
      </c>
      <c r="C76" s="101">
        <v>2865.8</v>
      </c>
      <c r="D76" s="103">
        <v>44740</v>
      </c>
      <c r="E76" s="50"/>
    </row>
    <row r="77" spans="1:5" ht="19.5" customHeight="1" x14ac:dyDescent="0.25">
      <c r="A77" s="61" t="s">
        <v>347</v>
      </c>
      <c r="B77" s="175" t="s">
        <v>348</v>
      </c>
      <c r="C77" s="101">
        <v>2857.8</v>
      </c>
      <c r="D77" s="103">
        <v>44727</v>
      </c>
      <c r="E77" s="50"/>
    </row>
    <row r="78" spans="1:5" ht="19.5" customHeight="1" x14ac:dyDescent="0.25">
      <c r="A78" s="61" t="s">
        <v>211</v>
      </c>
      <c r="B78" s="175" t="s">
        <v>349</v>
      </c>
      <c r="C78" s="101">
        <v>2692.22</v>
      </c>
      <c r="D78" s="103">
        <v>44719</v>
      </c>
      <c r="E78" s="50"/>
    </row>
    <row r="79" spans="1:5" ht="19.5" customHeight="1" x14ac:dyDescent="0.25">
      <c r="A79" s="61" t="s">
        <v>350</v>
      </c>
      <c r="B79" s="175" t="s">
        <v>101</v>
      </c>
      <c r="C79" s="101">
        <v>2624</v>
      </c>
      <c r="D79" s="103">
        <v>44734</v>
      </c>
      <c r="E79" s="50"/>
    </row>
    <row r="80" spans="1:5" ht="19.5" customHeight="1" x14ac:dyDescent="0.25">
      <c r="A80" s="61" t="s">
        <v>222</v>
      </c>
      <c r="B80" s="175" t="s">
        <v>101</v>
      </c>
      <c r="C80" s="101">
        <v>2544</v>
      </c>
      <c r="D80" s="103">
        <v>44734</v>
      </c>
      <c r="E80" s="50"/>
    </row>
    <row r="81" spans="1:5" ht="19.5" customHeight="1" x14ac:dyDescent="0.25">
      <c r="A81" s="61" t="s">
        <v>186</v>
      </c>
      <c r="B81" s="175" t="s">
        <v>99</v>
      </c>
      <c r="C81" s="101">
        <v>2506</v>
      </c>
      <c r="D81" s="103">
        <v>44725</v>
      </c>
      <c r="E81" s="50"/>
    </row>
    <row r="82" spans="1:5" ht="19.5" customHeight="1" x14ac:dyDescent="0.25">
      <c r="A82" s="61" t="s">
        <v>351</v>
      </c>
      <c r="B82" s="175" t="s">
        <v>352</v>
      </c>
      <c r="C82" s="101">
        <v>2500</v>
      </c>
      <c r="D82" s="103">
        <v>44719</v>
      </c>
      <c r="E82" s="50"/>
    </row>
    <row r="83" spans="1:5" ht="19.5" customHeight="1" x14ac:dyDescent="0.25">
      <c r="A83" s="61" t="s">
        <v>331</v>
      </c>
      <c r="B83" s="175" t="s">
        <v>353</v>
      </c>
      <c r="C83" s="101">
        <v>2500</v>
      </c>
      <c r="D83" s="103">
        <v>44728</v>
      </c>
      <c r="E83" s="50"/>
    </row>
    <row r="84" spans="1:5" ht="19.5" customHeight="1" x14ac:dyDescent="0.25">
      <c r="A84" s="61" t="s">
        <v>354</v>
      </c>
      <c r="B84" s="175" t="s">
        <v>355</v>
      </c>
      <c r="C84" s="101">
        <v>2500</v>
      </c>
      <c r="D84" s="103">
        <v>44735</v>
      </c>
      <c r="E84" s="50"/>
    </row>
    <row r="85" spans="1:5" ht="19.5" customHeight="1" x14ac:dyDescent="0.25">
      <c r="A85" s="61" t="s">
        <v>195</v>
      </c>
      <c r="B85" s="175" t="s">
        <v>356</v>
      </c>
      <c r="C85" s="101">
        <v>2423.42</v>
      </c>
      <c r="D85" s="103">
        <v>44719</v>
      </c>
      <c r="E85" s="50"/>
    </row>
    <row r="86" spans="1:5" ht="19.5" customHeight="1" x14ac:dyDescent="0.25">
      <c r="A86" s="61" t="s">
        <v>357</v>
      </c>
      <c r="B86" s="175" t="s">
        <v>108</v>
      </c>
      <c r="C86" s="101">
        <v>2407</v>
      </c>
      <c r="D86" s="103">
        <v>44734</v>
      </c>
      <c r="E86" s="50"/>
    </row>
    <row r="87" spans="1:5" ht="19.5" customHeight="1" x14ac:dyDescent="0.25">
      <c r="A87" s="61" t="s">
        <v>298</v>
      </c>
      <c r="B87" s="175" t="s">
        <v>358</v>
      </c>
      <c r="C87" s="101">
        <v>2400</v>
      </c>
      <c r="D87" s="103">
        <v>44740</v>
      </c>
      <c r="E87" s="50"/>
    </row>
    <row r="88" spans="1:5" ht="19.5" customHeight="1" x14ac:dyDescent="0.25">
      <c r="A88" s="61" t="s">
        <v>109</v>
      </c>
      <c r="B88" s="175" t="s">
        <v>110</v>
      </c>
      <c r="C88" s="101">
        <v>2331.0100000000002</v>
      </c>
      <c r="D88" s="103">
        <v>44726</v>
      </c>
      <c r="E88" s="50"/>
    </row>
    <row r="89" spans="1:5" ht="19.5" customHeight="1" x14ac:dyDescent="0.25">
      <c r="A89" s="61" t="s">
        <v>359</v>
      </c>
      <c r="B89" s="175" t="s">
        <v>99</v>
      </c>
      <c r="C89" s="101">
        <v>2274.89</v>
      </c>
      <c r="D89" s="103">
        <v>44728</v>
      </c>
      <c r="E89" s="50"/>
    </row>
    <row r="90" spans="1:5" ht="19.5" customHeight="1" x14ac:dyDescent="0.25">
      <c r="A90" s="61" t="s">
        <v>133</v>
      </c>
      <c r="B90" s="175" t="s">
        <v>360</v>
      </c>
      <c r="C90" s="101">
        <v>2236.4699999999998</v>
      </c>
      <c r="D90" s="103">
        <v>44734</v>
      </c>
      <c r="E90" s="50"/>
    </row>
    <row r="91" spans="1:5" ht="19.5" customHeight="1" x14ac:dyDescent="0.25">
      <c r="A91" s="61" t="s">
        <v>361</v>
      </c>
      <c r="B91" s="175" t="s">
        <v>362</v>
      </c>
      <c r="C91" s="101">
        <v>2200</v>
      </c>
      <c r="D91" s="103">
        <v>44720</v>
      </c>
      <c r="E91" s="50"/>
    </row>
    <row r="92" spans="1:5" ht="19.5" customHeight="1" x14ac:dyDescent="0.25">
      <c r="A92" s="61" t="s">
        <v>222</v>
      </c>
      <c r="B92" s="175" t="s">
        <v>101</v>
      </c>
      <c r="C92" s="101">
        <v>2183.35</v>
      </c>
      <c r="D92" s="103">
        <v>44728</v>
      </c>
      <c r="E92" s="50"/>
    </row>
    <row r="93" spans="1:5" ht="19.5" customHeight="1" x14ac:dyDescent="0.25">
      <c r="A93" s="61" t="s">
        <v>363</v>
      </c>
      <c r="B93" s="175" t="s">
        <v>364</v>
      </c>
      <c r="C93" s="101">
        <v>2175.2399999999998</v>
      </c>
      <c r="D93" s="103">
        <v>44740</v>
      </c>
      <c r="E93" s="50"/>
    </row>
    <row r="94" spans="1:5" ht="19.5" customHeight="1" x14ac:dyDescent="0.25">
      <c r="A94" s="61" t="s">
        <v>365</v>
      </c>
      <c r="B94" s="175" t="s">
        <v>366</v>
      </c>
      <c r="C94" s="101">
        <v>2162.98</v>
      </c>
      <c r="D94" s="103">
        <v>44734</v>
      </c>
      <c r="E94" s="50"/>
    </row>
    <row r="95" spans="1:5" ht="19.5" customHeight="1" x14ac:dyDescent="0.25">
      <c r="A95" s="61" t="s">
        <v>96</v>
      </c>
      <c r="B95" s="175" t="s">
        <v>97</v>
      </c>
      <c r="C95" s="101">
        <v>2159.98</v>
      </c>
      <c r="D95" s="103">
        <v>44713</v>
      </c>
      <c r="E95" s="50"/>
    </row>
    <row r="96" spans="1:5" ht="19.5" customHeight="1" x14ac:dyDescent="0.25">
      <c r="A96" s="61" t="s">
        <v>367</v>
      </c>
      <c r="B96" s="175" t="s">
        <v>368</v>
      </c>
      <c r="C96" s="101">
        <v>2158.08</v>
      </c>
      <c r="D96" s="103">
        <v>44727</v>
      </c>
      <c r="E96" s="50"/>
    </row>
    <row r="97" spans="1:5" ht="19.5" customHeight="1" x14ac:dyDescent="0.25">
      <c r="A97" s="61" t="s">
        <v>176</v>
      </c>
      <c r="B97" s="175" t="s">
        <v>369</v>
      </c>
      <c r="C97" s="101">
        <v>2144.7199999999998</v>
      </c>
      <c r="D97" s="103">
        <v>44720</v>
      </c>
      <c r="E97" s="50"/>
    </row>
    <row r="98" spans="1:5" ht="19.5" customHeight="1" x14ac:dyDescent="0.25">
      <c r="A98" s="61" t="s">
        <v>322</v>
      </c>
      <c r="B98" s="175" t="s">
        <v>370</v>
      </c>
      <c r="C98" s="101">
        <v>2140.2600000000002</v>
      </c>
      <c r="D98" s="103">
        <v>44740</v>
      </c>
      <c r="E98" s="50"/>
    </row>
    <row r="99" spans="1:5" ht="19.5" customHeight="1" x14ac:dyDescent="0.25">
      <c r="A99" s="61" t="s">
        <v>118</v>
      </c>
      <c r="B99" s="175" t="s">
        <v>108</v>
      </c>
      <c r="C99" s="101">
        <v>2077.8200000000002</v>
      </c>
      <c r="D99" s="103">
        <v>44740</v>
      </c>
      <c r="E99" s="50"/>
    </row>
    <row r="100" spans="1:5" ht="19.5" customHeight="1" x14ac:dyDescent="0.25">
      <c r="A100" s="61" t="s">
        <v>164</v>
      </c>
      <c r="B100" s="175" t="s">
        <v>371</v>
      </c>
      <c r="C100" s="101">
        <v>2047</v>
      </c>
      <c r="D100" s="103">
        <v>44741</v>
      </c>
      <c r="E100" s="50"/>
    </row>
    <row r="101" spans="1:5" ht="19.5" customHeight="1" x14ac:dyDescent="0.25">
      <c r="A101" s="61" t="s">
        <v>189</v>
      </c>
      <c r="B101" s="175" t="s">
        <v>372</v>
      </c>
      <c r="C101" s="101">
        <v>2000</v>
      </c>
      <c r="D101" s="103">
        <v>44728</v>
      </c>
      <c r="E101" s="50"/>
    </row>
    <row r="102" spans="1:5" ht="19.5" customHeight="1" x14ac:dyDescent="0.25">
      <c r="A102" s="61" t="s">
        <v>295</v>
      </c>
      <c r="B102" s="175" t="s">
        <v>373</v>
      </c>
      <c r="C102" s="101">
        <v>2000</v>
      </c>
      <c r="D102" s="103">
        <v>44742</v>
      </c>
      <c r="E102" s="50"/>
    </row>
    <row r="103" spans="1:5" ht="19.5" customHeight="1" x14ac:dyDescent="0.25">
      <c r="A103" s="61" t="s">
        <v>374</v>
      </c>
      <c r="B103" s="175" t="s">
        <v>375</v>
      </c>
      <c r="C103" s="101">
        <v>2000</v>
      </c>
      <c r="D103" s="103">
        <v>44742</v>
      </c>
      <c r="E103" s="50"/>
    </row>
    <row r="104" spans="1:5" ht="19.5" customHeight="1" x14ac:dyDescent="0.25">
      <c r="A104" s="61" t="s">
        <v>216</v>
      </c>
      <c r="B104" s="175" t="s">
        <v>376</v>
      </c>
      <c r="C104" s="101">
        <v>1950</v>
      </c>
      <c r="D104" s="103">
        <v>44735</v>
      </c>
      <c r="E104" s="50"/>
    </row>
    <row r="105" spans="1:5" ht="19.5" customHeight="1" x14ac:dyDescent="0.25">
      <c r="A105" s="61" t="s">
        <v>145</v>
      </c>
      <c r="B105" s="175" t="s">
        <v>93</v>
      </c>
      <c r="C105" s="101">
        <v>1905.41</v>
      </c>
      <c r="D105" s="103">
        <v>44734</v>
      </c>
      <c r="E105" s="50"/>
    </row>
    <row r="106" spans="1:5" ht="19.5" customHeight="1" x14ac:dyDescent="0.25">
      <c r="A106" s="61" t="s">
        <v>95</v>
      </c>
      <c r="B106" s="175" t="s">
        <v>93</v>
      </c>
      <c r="C106" s="101">
        <v>1885.99</v>
      </c>
      <c r="D106" s="103">
        <v>44721</v>
      </c>
      <c r="E106" s="50"/>
    </row>
    <row r="107" spans="1:5" ht="19.5" customHeight="1" x14ac:dyDescent="0.25">
      <c r="A107" s="61" t="s">
        <v>133</v>
      </c>
      <c r="B107" s="175" t="s">
        <v>377</v>
      </c>
      <c r="C107" s="101">
        <v>1828.84</v>
      </c>
      <c r="D107" s="103">
        <v>44728</v>
      </c>
      <c r="E107" s="50"/>
    </row>
    <row r="108" spans="1:5" ht="19.5" customHeight="1" x14ac:dyDescent="0.25">
      <c r="A108" s="61" t="s">
        <v>104</v>
      </c>
      <c r="B108" s="175" t="s">
        <v>378</v>
      </c>
      <c r="C108" s="101">
        <v>1815</v>
      </c>
      <c r="D108" s="103">
        <v>44740</v>
      </c>
      <c r="E108" s="50"/>
    </row>
    <row r="109" spans="1:5" ht="19.5" customHeight="1" x14ac:dyDescent="0.25">
      <c r="A109" s="61" t="s">
        <v>104</v>
      </c>
      <c r="B109" s="175" t="s">
        <v>105</v>
      </c>
      <c r="C109" s="101">
        <v>1800</v>
      </c>
      <c r="D109" s="103">
        <v>44725</v>
      </c>
      <c r="E109" s="50"/>
    </row>
    <row r="110" spans="1:5" ht="19.5" customHeight="1" x14ac:dyDescent="0.25">
      <c r="A110" s="61" t="s">
        <v>379</v>
      </c>
      <c r="B110" s="175" t="s">
        <v>380</v>
      </c>
      <c r="C110" s="101">
        <v>1800</v>
      </c>
      <c r="D110" s="103">
        <v>44741</v>
      </c>
      <c r="E110" s="50"/>
    </row>
    <row r="111" spans="1:5" ht="19.5" customHeight="1" x14ac:dyDescent="0.25">
      <c r="A111" s="61" t="s">
        <v>381</v>
      </c>
      <c r="B111" s="175" t="s">
        <v>382</v>
      </c>
      <c r="C111" s="101">
        <v>1795.99</v>
      </c>
      <c r="D111" s="103">
        <v>44742</v>
      </c>
      <c r="E111" s="50"/>
    </row>
    <row r="112" spans="1:5" ht="19.5" customHeight="1" x14ac:dyDescent="0.25">
      <c r="A112" s="61" t="s">
        <v>383</v>
      </c>
      <c r="B112" s="175" t="s">
        <v>384</v>
      </c>
      <c r="C112" s="101">
        <v>1785</v>
      </c>
      <c r="D112" s="103">
        <v>44740</v>
      </c>
      <c r="E112" s="50"/>
    </row>
    <row r="113" spans="1:5" ht="19.5" customHeight="1" x14ac:dyDescent="0.25">
      <c r="A113" s="61" t="s">
        <v>217</v>
      </c>
      <c r="B113" s="175" t="s">
        <v>100</v>
      </c>
      <c r="C113" s="101">
        <v>1740.19</v>
      </c>
      <c r="D113" s="103">
        <v>44734</v>
      </c>
      <c r="E113" s="50"/>
    </row>
    <row r="114" spans="1:5" ht="19.5" customHeight="1" x14ac:dyDescent="0.25">
      <c r="A114" s="61" t="s">
        <v>385</v>
      </c>
      <c r="B114" s="175" t="s">
        <v>223</v>
      </c>
      <c r="C114" s="101">
        <v>1715</v>
      </c>
      <c r="D114" s="103">
        <v>44728</v>
      </c>
      <c r="E114" s="50"/>
    </row>
    <row r="115" spans="1:5" ht="19.5" customHeight="1" x14ac:dyDescent="0.25">
      <c r="A115" s="61" t="s">
        <v>326</v>
      </c>
      <c r="B115" s="175" t="s">
        <v>116</v>
      </c>
      <c r="C115" s="101">
        <v>1705</v>
      </c>
      <c r="D115" s="103">
        <v>44719</v>
      </c>
      <c r="E115" s="50"/>
    </row>
    <row r="116" spans="1:5" ht="19.5" customHeight="1" x14ac:dyDescent="0.25">
      <c r="A116" s="61" t="s">
        <v>386</v>
      </c>
      <c r="B116" s="175" t="s">
        <v>387</v>
      </c>
      <c r="C116" s="101">
        <v>1700</v>
      </c>
      <c r="D116" s="103">
        <v>44728</v>
      </c>
      <c r="E116" s="50"/>
    </row>
    <row r="117" spans="1:5" ht="19.5" customHeight="1" x14ac:dyDescent="0.25">
      <c r="A117" s="61" t="s">
        <v>133</v>
      </c>
      <c r="B117" s="175" t="s">
        <v>388</v>
      </c>
      <c r="C117" s="101">
        <v>1682.97</v>
      </c>
      <c r="D117" s="103">
        <v>44728</v>
      </c>
      <c r="E117" s="50"/>
    </row>
    <row r="118" spans="1:5" ht="19.5" customHeight="1" x14ac:dyDescent="0.25">
      <c r="A118" s="61" t="s">
        <v>389</v>
      </c>
      <c r="B118" s="175" t="s">
        <v>390</v>
      </c>
      <c r="C118" s="101">
        <v>1670.81</v>
      </c>
      <c r="D118" s="103">
        <v>44713</v>
      </c>
      <c r="E118" s="50"/>
    </row>
    <row r="119" spans="1:5" ht="19.5" customHeight="1" x14ac:dyDescent="0.25">
      <c r="A119" s="61" t="s">
        <v>391</v>
      </c>
      <c r="B119" s="175" t="s">
        <v>111</v>
      </c>
      <c r="C119" s="101">
        <v>1619.46</v>
      </c>
      <c r="D119" s="103">
        <v>44725</v>
      </c>
      <c r="E119" s="50"/>
    </row>
    <row r="120" spans="1:5" ht="19.5" customHeight="1" x14ac:dyDescent="0.25">
      <c r="A120" s="61" t="s">
        <v>392</v>
      </c>
      <c r="B120" s="175" t="s">
        <v>393</v>
      </c>
      <c r="C120" s="101">
        <v>1612.66</v>
      </c>
      <c r="D120" s="103">
        <v>44713</v>
      </c>
      <c r="E120" s="50"/>
    </row>
    <row r="121" spans="1:5" ht="19.5" customHeight="1" x14ac:dyDescent="0.25">
      <c r="A121" s="61" t="s">
        <v>394</v>
      </c>
      <c r="B121" s="175" t="s">
        <v>395</v>
      </c>
      <c r="C121" s="101">
        <v>1523.22</v>
      </c>
      <c r="D121" s="103">
        <v>44719</v>
      </c>
      <c r="E121" s="50"/>
    </row>
    <row r="122" spans="1:5" ht="19.5" customHeight="1" x14ac:dyDescent="0.25">
      <c r="A122" s="61" t="s">
        <v>396</v>
      </c>
      <c r="B122" s="175" t="s">
        <v>99</v>
      </c>
      <c r="C122" s="101">
        <v>1522.22</v>
      </c>
      <c r="D122" s="103">
        <v>44719</v>
      </c>
      <c r="E122" s="50"/>
    </row>
    <row r="123" spans="1:5" ht="19.5" customHeight="1" x14ac:dyDescent="0.25">
      <c r="A123" s="61" t="s">
        <v>397</v>
      </c>
      <c r="B123" s="175" t="s">
        <v>384</v>
      </c>
      <c r="C123" s="101">
        <v>1521</v>
      </c>
      <c r="D123" s="103">
        <v>44740</v>
      </c>
      <c r="E123" s="50"/>
    </row>
    <row r="124" spans="1:5" ht="19.5" customHeight="1" x14ac:dyDescent="0.25">
      <c r="A124" s="61" t="s">
        <v>147</v>
      </c>
      <c r="B124" s="175" t="s">
        <v>99</v>
      </c>
      <c r="C124" s="101">
        <v>1520</v>
      </c>
      <c r="D124" s="103">
        <v>44719</v>
      </c>
      <c r="E124" s="50"/>
    </row>
    <row r="125" spans="1:5" ht="19.5" customHeight="1" x14ac:dyDescent="0.25">
      <c r="A125" s="61" t="s">
        <v>398</v>
      </c>
      <c r="B125" s="175" t="s">
        <v>399</v>
      </c>
      <c r="C125" s="101">
        <v>1518.67</v>
      </c>
      <c r="D125" s="103">
        <v>44713</v>
      </c>
      <c r="E125" s="50"/>
    </row>
    <row r="126" spans="1:5" ht="19.5" customHeight="1" x14ac:dyDescent="0.25">
      <c r="A126" s="61" t="s">
        <v>173</v>
      </c>
      <c r="B126" s="175" t="s">
        <v>139</v>
      </c>
      <c r="C126" s="101">
        <v>1500</v>
      </c>
      <c r="D126" s="103">
        <v>44713</v>
      </c>
      <c r="E126" s="50"/>
    </row>
    <row r="127" spans="1:5" ht="19.5" customHeight="1" x14ac:dyDescent="0.25">
      <c r="A127" s="61" t="s">
        <v>177</v>
      </c>
      <c r="B127" s="175" t="s">
        <v>400</v>
      </c>
      <c r="C127" s="101">
        <v>1500</v>
      </c>
      <c r="D127" s="103">
        <v>44720</v>
      </c>
      <c r="E127" s="50"/>
    </row>
    <row r="128" spans="1:5" ht="19.5" customHeight="1" x14ac:dyDescent="0.25">
      <c r="A128" s="61" t="s">
        <v>401</v>
      </c>
      <c r="B128" s="175" t="s">
        <v>402</v>
      </c>
      <c r="C128" s="101">
        <v>1468</v>
      </c>
      <c r="D128" s="103">
        <v>44725</v>
      </c>
      <c r="E128" s="50"/>
    </row>
    <row r="129" spans="1:5" ht="19.5" customHeight="1" x14ac:dyDescent="0.25">
      <c r="A129" s="61" t="s">
        <v>383</v>
      </c>
      <c r="B129" s="175" t="s">
        <v>403</v>
      </c>
      <c r="C129" s="101">
        <v>1428</v>
      </c>
      <c r="D129" s="103">
        <v>44728</v>
      </c>
      <c r="E129" s="50"/>
    </row>
    <row r="130" spans="1:5" ht="19.5" customHeight="1" x14ac:dyDescent="0.25">
      <c r="A130" s="61" t="s">
        <v>218</v>
      </c>
      <c r="B130" s="175" t="s">
        <v>404</v>
      </c>
      <c r="C130" s="101">
        <v>1412.52</v>
      </c>
      <c r="D130" s="103">
        <v>44718</v>
      </c>
      <c r="E130" s="50"/>
    </row>
    <row r="131" spans="1:5" ht="19.5" customHeight="1" x14ac:dyDescent="0.25">
      <c r="A131" s="61" t="s">
        <v>308</v>
      </c>
      <c r="B131" s="175" t="s">
        <v>121</v>
      </c>
      <c r="C131" s="101">
        <v>1405.28</v>
      </c>
      <c r="D131" s="103">
        <v>44719</v>
      </c>
      <c r="E131" s="50"/>
    </row>
    <row r="132" spans="1:5" ht="19.5" customHeight="1" x14ac:dyDescent="0.25">
      <c r="A132" s="61" t="s">
        <v>213</v>
      </c>
      <c r="B132" s="175" t="s">
        <v>99</v>
      </c>
      <c r="C132" s="101">
        <v>1384.24</v>
      </c>
      <c r="D132" s="103">
        <v>44728</v>
      </c>
      <c r="E132" s="50"/>
    </row>
    <row r="133" spans="1:5" ht="19.5" customHeight="1" x14ac:dyDescent="0.25">
      <c r="A133" s="61" t="s">
        <v>191</v>
      </c>
      <c r="B133" s="175" t="s">
        <v>111</v>
      </c>
      <c r="C133" s="101">
        <v>1379.11</v>
      </c>
      <c r="D133" s="103">
        <v>44713</v>
      </c>
      <c r="E133" s="50"/>
    </row>
    <row r="134" spans="1:5" ht="19.5" customHeight="1" x14ac:dyDescent="0.25">
      <c r="A134" s="61" t="s">
        <v>136</v>
      </c>
      <c r="B134" s="175" t="s">
        <v>405</v>
      </c>
      <c r="C134" s="101">
        <v>1364</v>
      </c>
      <c r="D134" s="103">
        <v>44719</v>
      </c>
      <c r="E134" s="50"/>
    </row>
    <row r="135" spans="1:5" ht="19.5" customHeight="1" x14ac:dyDescent="0.25">
      <c r="A135" s="61" t="s">
        <v>118</v>
      </c>
      <c r="B135" s="175" t="s">
        <v>108</v>
      </c>
      <c r="C135" s="101">
        <v>1353.8</v>
      </c>
      <c r="D135" s="103">
        <v>44719</v>
      </c>
      <c r="E135" s="50"/>
    </row>
    <row r="136" spans="1:5" ht="19.5" customHeight="1" x14ac:dyDescent="0.25">
      <c r="A136" s="61" t="s">
        <v>406</v>
      </c>
      <c r="B136" s="175" t="s">
        <v>407</v>
      </c>
      <c r="C136" s="101">
        <v>1350</v>
      </c>
      <c r="D136" s="103">
        <v>44728</v>
      </c>
      <c r="E136" s="50"/>
    </row>
    <row r="137" spans="1:5" ht="19.5" customHeight="1" x14ac:dyDescent="0.25">
      <c r="A137" s="61" t="s">
        <v>216</v>
      </c>
      <c r="B137" s="175" t="s">
        <v>190</v>
      </c>
      <c r="C137" s="101">
        <v>1300</v>
      </c>
      <c r="D137" s="103">
        <v>44728</v>
      </c>
      <c r="E137" s="50"/>
    </row>
    <row r="138" spans="1:5" ht="19.5" customHeight="1" x14ac:dyDescent="0.25">
      <c r="A138" s="61" t="s">
        <v>408</v>
      </c>
      <c r="B138" s="175" t="s">
        <v>409</v>
      </c>
      <c r="C138" s="101">
        <v>1300</v>
      </c>
      <c r="D138" s="103">
        <v>44742</v>
      </c>
      <c r="E138" s="50"/>
    </row>
    <row r="139" spans="1:5" ht="19.5" customHeight="1" x14ac:dyDescent="0.25">
      <c r="A139" s="61" t="s">
        <v>410</v>
      </c>
      <c r="B139" s="175" t="s">
        <v>411</v>
      </c>
      <c r="C139" s="101">
        <v>1275</v>
      </c>
      <c r="D139" s="103">
        <v>44734</v>
      </c>
      <c r="E139" s="50"/>
    </row>
    <row r="140" spans="1:5" ht="19.5" customHeight="1" x14ac:dyDescent="0.25">
      <c r="A140" s="61" t="s">
        <v>137</v>
      </c>
      <c r="B140" s="175" t="s">
        <v>114</v>
      </c>
      <c r="C140" s="101">
        <v>1237.78</v>
      </c>
      <c r="D140" s="103">
        <v>44719</v>
      </c>
      <c r="E140" s="50"/>
    </row>
    <row r="141" spans="1:5" ht="19.5" customHeight="1" x14ac:dyDescent="0.25">
      <c r="A141" s="61" t="s">
        <v>412</v>
      </c>
      <c r="B141" s="175" t="s">
        <v>413</v>
      </c>
      <c r="C141" s="101">
        <v>1217</v>
      </c>
      <c r="D141" s="103">
        <v>44719</v>
      </c>
      <c r="E141" s="50"/>
    </row>
    <row r="142" spans="1:5" ht="19.5" customHeight="1" x14ac:dyDescent="0.25">
      <c r="A142" s="61" t="s">
        <v>210</v>
      </c>
      <c r="B142" s="175" t="s">
        <v>414</v>
      </c>
      <c r="C142" s="101">
        <v>1145</v>
      </c>
      <c r="D142" s="103">
        <v>44734</v>
      </c>
      <c r="E142" s="50"/>
    </row>
    <row r="143" spans="1:5" ht="19.5" customHeight="1" x14ac:dyDescent="0.25">
      <c r="A143" s="61" t="s">
        <v>415</v>
      </c>
      <c r="B143" s="175" t="s">
        <v>416</v>
      </c>
      <c r="C143" s="101">
        <v>1125</v>
      </c>
      <c r="D143" s="103">
        <v>44725</v>
      </c>
      <c r="E143" s="50"/>
    </row>
    <row r="144" spans="1:5" ht="19.5" customHeight="1" x14ac:dyDescent="0.25">
      <c r="A144" s="61" t="s">
        <v>350</v>
      </c>
      <c r="B144" s="175" t="s">
        <v>416</v>
      </c>
      <c r="C144" s="101">
        <v>1124</v>
      </c>
      <c r="D144" s="103">
        <v>44728</v>
      </c>
      <c r="E144" s="50"/>
    </row>
    <row r="145" spans="1:5" ht="19.5" customHeight="1" x14ac:dyDescent="0.25">
      <c r="A145" s="61" t="s">
        <v>320</v>
      </c>
      <c r="B145" s="175" t="s">
        <v>417</v>
      </c>
      <c r="C145" s="101">
        <v>1118.78</v>
      </c>
      <c r="D145" s="103">
        <v>44713</v>
      </c>
      <c r="E145" s="50"/>
    </row>
    <row r="146" spans="1:5" ht="19.5" customHeight="1" x14ac:dyDescent="0.25">
      <c r="A146" s="61" t="s">
        <v>418</v>
      </c>
      <c r="B146" s="175" t="s">
        <v>419</v>
      </c>
      <c r="C146" s="101">
        <v>1099.6300000000001</v>
      </c>
      <c r="D146" s="103">
        <v>44713</v>
      </c>
      <c r="E146" s="50"/>
    </row>
    <row r="147" spans="1:5" ht="19.5" customHeight="1" x14ac:dyDescent="0.25">
      <c r="A147" s="61" t="s">
        <v>420</v>
      </c>
      <c r="B147" s="175" t="s">
        <v>421</v>
      </c>
      <c r="C147" s="101">
        <v>1096</v>
      </c>
      <c r="D147" s="103">
        <v>44713</v>
      </c>
      <c r="E147" s="50"/>
    </row>
    <row r="148" spans="1:5" ht="19.5" customHeight="1" x14ac:dyDescent="0.25">
      <c r="A148" s="61" t="s">
        <v>422</v>
      </c>
      <c r="B148" s="175" t="s">
        <v>423</v>
      </c>
      <c r="C148" s="101">
        <v>1085</v>
      </c>
      <c r="D148" s="103">
        <v>44718</v>
      </c>
      <c r="E148" s="50"/>
    </row>
    <row r="149" spans="1:5" ht="19.5" customHeight="1" x14ac:dyDescent="0.25">
      <c r="A149" s="61" t="s">
        <v>424</v>
      </c>
      <c r="B149" s="175" t="s">
        <v>425</v>
      </c>
      <c r="C149" s="101">
        <v>1080</v>
      </c>
      <c r="D149" s="103">
        <v>44719</v>
      </c>
      <c r="E149" s="50"/>
    </row>
    <row r="150" spans="1:5" ht="19.5" customHeight="1" x14ac:dyDescent="0.25">
      <c r="A150" s="61" t="s">
        <v>426</v>
      </c>
      <c r="B150" s="175" t="s">
        <v>427</v>
      </c>
      <c r="C150" s="101">
        <v>1080</v>
      </c>
      <c r="D150" s="103">
        <v>44725</v>
      </c>
      <c r="E150" s="50"/>
    </row>
    <row r="151" spans="1:5" ht="19.5" customHeight="1" x14ac:dyDescent="0.25">
      <c r="A151" s="61" t="s">
        <v>428</v>
      </c>
      <c r="B151" s="175" t="s">
        <v>429</v>
      </c>
      <c r="C151" s="101">
        <v>1080</v>
      </c>
      <c r="D151" s="103">
        <v>44728</v>
      </c>
      <c r="E151" s="50"/>
    </row>
    <row r="152" spans="1:5" ht="19.5" customHeight="1" x14ac:dyDescent="0.25">
      <c r="A152" s="61" t="s">
        <v>430</v>
      </c>
      <c r="B152" s="175" t="s">
        <v>431</v>
      </c>
      <c r="C152" s="101">
        <v>1058</v>
      </c>
      <c r="D152" s="103">
        <v>44719</v>
      </c>
      <c r="E152" s="50"/>
    </row>
    <row r="153" spans="1:5" ht="19.5" customHeight="1" x14ac:dyDescent="0.25">
      <c r="A153" s="61" t="s">
        <v>410</v>
      </c>
      <c r="B153" s="175" t="s">
        <v>411</v>
      </c>
      <c r="C153" s="101">
        <v>1035</v>
      </c>
      <c r="D153" s="103">
        <v>44713</v>
      </c>
      <c r="E153" s="50"/>
    </row>
    <row r="154" spans="1:5" ht="19.5" customHeight="1" x14ac:dyDescent="0.25">
      <c r="A154" s="61" t="s">
        <v>432</v>
      </c>
      <c r="B154" s="175" t="s">
        <v>433</v>
      </c>
      <c r="C154" s="101">
        <v>1032</v>
      </c>
      <c r="D154" s="103">
        <v>44740</v>
      </c>
      <c r="E154" s="50"/>
    </row>
    <row r="155" spans="1:5" ht="19.5" customHeight="1" x14ac:dyDescent="0.25">
      <c r="A155" s="61" t="s">
        <v>133</v>
      </c>
      <c r="B155" s="175" t="s">
        <v>434</v>
      </c>
      <c r="C155" s="101">
        <v>1024.06</v>
      </c>
      <c r="D155" s="103">
        <v>44742</v>
      </c>
      <c r="E155" s="50"/>
    </row>
    <row r="156" spans="1:5" ht="19.5" customHeight="1" x14ac:dyDescent="0.25">
      <c r="A156" s="61" t="s">
        <v>117</v>
      </c>
      <c r="B156" s="175" t="s">
        <v>435</v>
      </c>
      <c r="C156" s="101">
        <v>1002.14</v>
      </c>
      <c r="D156" s="103">
        <v>44726</v>
      </c>
      <c r="E156" s="50"/>
    </row>
    <row r="157" spans="1:5" ht="19.5" customHeight="1" x14ac:dyDescent="0.25">
      <c r="A157" s="61" t="s">
        <v>220</v>
      </c>
      <c r="B157" s="175" t="s">
        <v>436</v>
      </c>
      <c r="C157" s="101">
        <v>1000.35</v>
      </c>
      <c r="D157" s="103">
        <v>44728</v>
      </c>
      <c r="E157" s="50"/>
    </row>
    <row r="158" spans="1:5" ht="19.5" customHeight="1" x14ac:dyDescent="0.25">
      <c r="A158" s="61" t="s">
        <v>437</v>
      </c>
      <c r="B158" s="175" t="s">
        <v>167</v>
      </c>
      <c r="C158" s="101">
        <v>1000</v>
      </c>
      <c r="D158" s="103">
        <v>44719</v>
      </c>
      <c r="E158" s="50"/>
    </row>
    <row r="159" spans="1:5" ht="19.5" customHeight="1" x14ac:dyDescent="0.25">
      <c r="A159" s="61" t="s">
        <v>438</v>
      </c>
      <c r="B159" s="175" t="s">
        <v>439</v>
      </c>
      <c r="C159" s="101">
        <v>1000</v>
      </c>
      <c r="D159" s="103">
        <v>44719</v>
      </c>
      <c r="E159" s="50"/>
    </row>
    <row r="160" spans="1:5" ht="19.5" customHeight="1" x14ac:dyDescent="0.25">
      <c r="A160" s="61" t="s">
        <v>440</v>
      </c>
      <c r="B160" s="175" t="s">
        <v>138</v>
      </c>
      <c r="C160" s="101">
        <v>1000</v>
      </c>
      <c r="D160" s="103">
        <v>44728</v>
      </c>
      <c r="E160" s="50"/>
    </row>
    <row r="161" spans="1:5" ht="19.5" customHeight="1" x14ac:dyDescent="0.25">
      <c r="A161" s="61" t="s">
        <v>95</v>
      </c>
      <c r="B161" s="175" t="s">
        <v>93</v>
      </c>
      <c r="C161" s="101">
        <v>997.71</v>
      </c>
      <c r="D161" s="103">
        <v>44719</v>
      </c>
      <c r="E161" s="50"/>
    </row>
    <row r="162" spans="1:5" ht="19.5" customHeight="1" x14ac:dyDescent="0.25">
      <c r="A162" s="61" t="s">
        <v>104</v>
      </c>
      <c r="B162" s="175" t="s">
        <v>228</v>
      </c>
      <c r="C162" s="101">
        <v>994.19</v>
      </c>
      <c r="D162" s="103">
        <v>44719</v>
      </c>
      <c r="E162" s="50"/>
    </row>
    <row r="163" spans="1:5" ht="19.5" customHeight="1" x14ac:dyDescent="0.25">
      <c r="A163" s="61" t="s">
        <v>104</v>
      </c>
      <c r="B163" s="175" t="s">
        <v>105</v>
      </c>
      <c r="C163" s="101">
        <v>969.33</v>
      </c>
      <c r="D163" s="103">
        <v>44728</v>
      </c>
      <c r="E163" s="50"/>
    </row>
    <row r="164" spans="1:5" ht="19.5" customHeight="1" x14ac:dyDescent="0.25">
      <c r="A164" s="61" t="s">
        <v>441</v>
      </c>
      <c r="B164" s="175" t="s">
        <v>219</v>
      </c>
      <c r="C164" s="101">
        <v>959</v>
      </c>
      <c r="D164" s="103">
        <v>44728</v>
      </c>
      <c r="E164" s="50"/>
    </row>
    <row r="165" spans="1:5" ht="19.5" customHeight="1" x14ac:dyDescent="0.25">
      <c r="A165" s="61" t="s">
        <v>230</v>
      </c>
      <c r="B165" s="175" t="s">
        <v>99</v>
      </c>
      <c r="C165" s="101">
        <v>956.78</v>
      </c>
      <c r="D165" s="103">
        <v>44713</v>
      </c>
      <c r="E165" s="50"/>
    </row>
    <row r="166" spans="1:5" ht="19.5" customHeight="1" x14ac:dyDescent="0.25">
      <c r="A166" s="61" t="s">
        <v>104</v>
      </c>
      <c r="B166" s="175" t="s">
        <v>378</v>
      </c>
      <c r="C166" s="101">
        <v>955</v>
      </c>
      <c r="D166" s="103">
        <v>44726</v>
      </c>
      <c r="E166" s="50"/>
    </row>
    <row r="167" spans="1:5" ht="19.5" customHeight="1" x14ac:dyDescent="0.25">
      <c r="A167" s="61" t="s">
        <v>95</v>
      </c>
      <c r="B167" s="175" t="s">
        <v>93</v>
      </c>
      <c r="C167" s="101">
        <v>951.12</v>
      </c>
      <c r="D167" s="103">
        <v>44713</v>
      </c>
      <c r="E167" s="50"/>
    </row>
    <row r="168" spans="1:5" ht="19.5" customHeight="1" x14ac:dyDescent="0.25">
      <c r="A168" s="61" t="s">
        <v>442</v>
      </c>
      <c r="B168" s="175" t="s">
        <v>106</v>
      </c>
      <c r="C168" s="101">
        <v>950</v>
      </c>
      <c r="D168" s="103">
        <v>44728</v>
      </c>
      <c r="E168" s="50"/>
    </row>
    <row r="169" spans="1:5" ht="19.5" customHeight="1" x14ac:dyDescent="0.25">
      <c r="A169" s="61" t="s">
        <v>443</v>
      </c>
      <c r="B169" s="175" t="s">
        <v>444</v>
      </c>
      <c r="C169" s="101">
        <v>948.75</v>
      </c>
      <c r="D169" s="103">
        <v>44734</v>
      </c>
      <c r="E169" s="50"/>
    </row>
    <row r="170" spans="1:5" ht="19.5" customHeight="1" x14ac:dyDescent="0.25">
      <c r="A170" s="61" t="s">
        <v>158</v>
      </c>
      <c r="B170" s="175" t="s">
        <v>114</v>
      </c>
      <c r="C170" s="101">
        <v>943.92</v>
      </c>
      <c r="D170" s="103">
        <v>44719</v>
      </c>
      <c r="E170" s="50"/>
    </row>
    <row r="171" spans="1:5" ht="19.5" customHeight="1" x14ac:dyDescent="0.25">
      <c r="A171" s="61" t="s">
        <v>171</v>
      </c>
      <c r="B171" s="175" t="s">
        <v>393</v>
      </c>
      <c r="C171" s="101">
        <v>907.94</v>
      </c>
      <c r="D171" s="103">
        <v>44719</v>
      </c>
      <c r="E171" s="50"/>
    </row>
    <row r="172" spans="1:5" ht="19.5" customHeight="1" x14ac:dyDescent="0.25">
      <c r="A172" s="61" t="s">
        <v>445</v>
      </c>
      <c r="B172" s="175" t="s">
        <v>446</v>
      </c>
      <c r="C172" s="101">
        <v>905</v>
      </c>
      <c r="D172" s="103">
        <v>44742</v>
      </c>
      <c r="E172" s="50"/>
    </row>
    <row r="173" spans="1:5" ht="19.5" customHeight="1" x14ac:dyDescent="0.25">
      <c r="A173" s="61" t="s">
        <v>96</v>
      </c>
      <c r="B173" s="175" t="s">
        <v>97</v>
      </c>
      <c r="C173" s="101">
        <v>904</v>
      </c>
      <c r="D173" s="103">
        <v>44742</v>
      </c>
      <c r="E173" s="50"/>
    </row>
    <row r="174" spans="1:5" ht="19.5" customHeight="1" x14ac:dyDescent="0.25">
      <c r="A174" s="61" t="s">
        <v>447</v>
      </c>
      <c r="B174" s="175" t="s">
        <v>337</v>
      </c>
      <c r="C174" s="101">
        <v>900</v>
      </c>
      <c r="D174" s="103">
        <v>44727</v>
      </c>
      <c r="E174" s="50"/>
    </row>
    <row r="175" spans="1:5" ht="19.5" customHeight="1" x14ac:dyDescent="0.25">
      <c r="A175" s="61" t="s">
        <v>197</v>
      </c>
      <c r="B175" s="175" t="s">
        <v>196</v>
      </c>
      <c r="C175" s="101">
        <v>896.86</v>
      </c>
      <c r="D175" s="103">
        <v>44720</v>
      </c>
      <c r="E175" s="50"/>
    </row>
    <row r="176" spans="1:5" ht="19.5" customHeight="1" x14ac:dyDescent="0.25">
      <c r="A176" s="61" t="s">
        <v>331</v>
      </c>
      <c r="B176" s="175" t="s">
        <v>448</v>
      </c>
      <c r="C176" s="101">
        <v>840</v>
      </c>
      <c r="D176" s="103">
        <v>44728</v>
      </c>
      <c r="E176" s="50"/>
    </row>
    <row r="177" spans="1:5" ht="19.5" customHeight="1" x14ac:dyDescent="0.25">
      <c r="A177" s="61" t="s">
        <v>113</v>
      </c>
      <c r="B177" s="175" t="s">
        <v>100</v>
      </c>
      <c r="C177" s="101">
        <v>833.24</v>
      </c>
      <c r="D177" s="103">
        <v>44726</v>
      </c>
      <c r="E177" s="50"/>
    </row>
    <row r="178" spans="1:5" ht="19.5" customHeight="1" x14ac:dyDescent="0.25">
      <c r="A178" s="61" t="s">
        <v>449</v>
      </c>
      <c r="B178" s="175" t="s">
        <v>116</v>
      </c>
      <c r="C178" s="101">
        <v>828.25</v>
      </c>
      <c r="D178" s="103">
        <v>44741</v>
      </c>
      <c r="E178" s="50"/>
    </row>
    <row r="179" spans="1:5" ht="19.5" customHeight="1" x14ac:dyDescent="0.25">
      <c r="A179" s="61" t="s">
        <v>146</v>
      </c>
      <c r="B179" s="175" t="s">
        <v>450</v>
      </c>
      <c r="C179" s="101">
        <v>825</v>
      </c>
      <c r="D179" s="103">
        <v>44740</v>
      </c>
      <c r="E179" s="50"/>
    </row>
    <row r="180" spans="1:5" ht="19.5" customHeight="1" x14ac:dyDescent="0.25">
      <c r="A180" s="61" t="s">
        <v>271</v>
      </c>
      <c r="B180" s="175" t="s">
        <v>107</v>
      </c>
      <c r="C180" s="101">
        <v>794.96</v>
      </c>
      <c r="D180" s="103">
        <v>44728</v>
      </c>
      <c r="E180" s="50"/>
    </row>
    <row r="181" spans="1:5" ht="19.5" customHeight="1" x14ac:dyDescent="0.25">
      <c r="A181" s="61" t="s">
        <v>426</v>
      </c>
      <c r="B181" s="175" t="s">
        <v>451</v>
      </c>
      <c r="C181" s="101">
        <v>777.6</v>
      </c>
      <c r="D181" s="103">
        <v>44725</v>
      </c>
      <c r="E181" s="50"/>
    </row>
    <row r="182" spans="1:5" ht="19.5" customHeight="1" x14ac:dyDescent="0.25">
      <c r="A182" s="61" t="s">
        <v>452</v>
      </c>
      <c r="B182" s="175" t="s">
        <v>240</v>
      </c>
      <c r="C182" s="101">
        <v>765</v>
      </c>
      <c r="D182" s="103">
        <v>44718</v>
      </c>
      <c r="E182" s="50"/>
    </row>
    <row r="183" spans="1:5" ht="19.5" customHeight="1" x14ac:dyDescent="0.25">
      <c r="A183" s="61" t="s">
        <v>165</v>
      </c>
      <c r="B183" s="175" t="s">
        <v>99</v>
      </c>
      <c r="C183" s="101">
        <v>749.76</v>
      </c>
      <c r="D183" s="103">
        <v>44728</v>
      </c>
      <c r="E183" s="50"/>
    </row>
    <row r="184" spans="1:5" ht="19.5" customHeight="1" x14ac:dyDescent="0.25">
      <c r="A184" s="61" t="s">
        <v>333</v>
      </c>
      <c r="B184" s="175" t="s">
        <v>453</v>
      </c>
      <c r="C184" s="101">
        <v>696</v>
      </c>
      <c r="D184" s="103">
        <v>44741</v>
      </c>
      <c r="E184" s="50"/>
    </row>
    <row r="185" spans="1:5" ht="19.5" customHeight="1" x14ac:dyDescent="0.25">
      <c r="A185" s="61" t="s">
        <v>454</v>
      </c>
      <c r="B185" s="175" t="s">
        <v>111</v>
      </c>
      <c r="C185" s="101">
        <v>678.28</v>
      </c>
      <c r="D185" s="103">
        <v>44734</v>
      </c>
      <c r="E185" s="50"/>
    </row>
    <row r="186" spans="1:5" ht="19.5" customHeight="1" x14ac:dyDescent="0.25">
      <c r="A186" s="61" t="s">
        <v>122</v>
      </c>
      <c r="B186" s="175" t="s">
        <v>455</v>
      </c>
      <c r="C186" s="101">
        <v>670.32</v>
      </c>
      <c r="D186" s="103">
        <v>44719</v>
      </c>
      <c r="E186" s="50"/>
    </row>
    <row r="187" spans="1:5" ht="19.5" customHeight="1" x14ac:dyDescent="0.25">
      <c r="A187" s="61" t="s">
        <v>456</v>
      </c>
      <c r="B187" s="175" t="s">
        <v>167</v>
      </c>
      <c r="C187" s="101">
        <v>656.1</v>
      </c>
      <c r="D187" s="103">
        <v>44720</v>
      </c>
      <c r="E187" s="50"/>
    </row>
    <row r="188" spans="1:5" ht="19.5" customHeight="1" x14ac:dyDescent="0.25">
      <c r="A188" s="61" t="s">
        <v>457</v>
      </c>
      <c r="B188" s="175" t="s">
        <v>405</v>
      </c>
      <c r="C188" s="101">
        <v>650</v>
      </c>
      <c r="D188" s="103">
        <v>44718</v>
      </c>
      <c r="E188" s="50"/>
    </row>
    <row r="189" spans="1:5" ht="19.5" customHeight="1" x14ac:dyDescent="0.25">
      <c r="A189" s="61" t="s">
        <v>136</v>
      </c>
      <c r="B189" s="175" t="s">
        <v>458</v>
      </c>
      <c r="C189" s="101">
        <v>632.95000000000005</v>
      </c>
      <c r="D189" s="103">
        <v>44741</v>
      </c>
      <c r="E189" s="50"/>
    </row>
    <row r="190" spans="1:5" ht="19.5" customHeight="1" x14ac:dyDescent="0.25">
      <c r="A190" s="61" t="s">
        <v>459</v>
      </c>
      <c r="B190" s="175" t="s">
        <v>460</v>
      </c>
      <c r="C190" s="101">
        <v>620</v>
      </c>
      <c r="D190" s="103">
        <v>44719</v>
      </c>
      <c r="E190" s="50"/>
    </row>
    <row r="191" spans="1:5" ht="19.5" customHeight="1" x14ac:dyDescent="0.25">
      <c r="A191" s="61" t="s">
        <v>271</v>
      </c>
      <c r="B191" s="175" t="s">
        <v>461</v>
      </c>
      <c r="C191" s="101">
        <v>618.95000000000005</v>
      </c>
      <c r="D191" s="103">
        <v>44740</v>
      </c>
      <c r="E191" s="50"/>
    </row>
    <row r="192" spans="1:5" ht="19.5" customHeight="1" x14ac:dyDescent="0.25">
      <c r="A192" s="61" t="s">
        <v>462</v>
      </c>
      <c r="B192" s="175" t="s">
        <v>463</v>
      </c>
      <c r="C192" s="101">
        <v>615</v>
      </c>
      <c r="D192" s="103">
        <v>44713</v>
      </c>
      <c r="E192" s="50"/>
    </row>
    <row r="193" spans="1:5" ht="19.5" customHeight="1" x14ac:dyDescent="0.25">
      <c r="A193" s="61" t="s">
        <v>246</v>
      </c>
      <c r="B193" s="175" t="s">
        <v>101</v>
      </c>
      <c r="C193" s="101">
        <v>615</v>
      </c>
      <c r="D193" s="103">
        <v>44725</v>
      </c>
      <c r="E193" s="50"/>
    </row>
    <row r="194" spans="1:5" ht="19.5" customHeight="1" x14ac:dyDescent="0.25">
      <c r="A194" s="61" t="s">
        <v>162</v>
      </c>
      <c r="B194" s="175" t="s">
        <v>99</v>
      </c>
      <c r="C194" s="101">
        <v>610.5</v>
      </c>
      <c r="D194" s="103">
        <v>44728</v>
      </c>
      <c r="E194" s="50"/>
    </row>
    <row r="195" spans="1:5" ht="19.5" customHeight="1" x14ac:dyDescent="0.25">
      <c r="A195" s="61" t="s">
        <v>259</v>
      </c>
      <c r="B195" s="175" t="s">
        <v>464</v>
      </c>
      <c r="C195" s="101">
        <v>602.72</v>
      </c>
      <c r="D195" s="103">
        <v>44741</v>
      </c>
      <c r="E195" s="50"/>
    </row>
    <row r="196" spans="1:5" ht="19.5" customHeight="1" x14ac:dyDescent="0.25">
      <c r="A196" s="61" t="s">
        <v>117</v>
      </c>
      <c r="B196" s="175" t="s">
        <v>140</v>
      </c>
      <c r="C196" s="101">
        <v>592.71</v>
      </c>
      <c r="D196" s="103">
        <v>44719</v>
      </c>
      <c r="E196" s="50"/>
    </row>
    <row r="197" spans="1:5" ht="19.5" customHeight="1" x14ac:dyDescent="0.25">
      <c r="A197" s="61" t="s">
        <v>465</v>
      </c>
      <c r="B197" s="175" t="s">
        <v>466</v>
      </c>
      <c r="C197" s="101">
        <v>591.44000000000005</v>
      </c>
      <c r="D197" s="103">
        <v>44725</v>
      </c>
      <c r="E197" s="50"/>
    </row>
    <row r="198" spans="1:5" ht="19.5" customHeight="1" x14ac:dyDescent="0.25">
      <c r="A198" s="61" t="s">
        <v>117</v>
      </c>
      <c r="B198" s="175" t="s">
        <v>467</v>
      </c>
      <c r="C198" s="101">
        <v>591.20000000000005</v>
      </c>
      <c r="D198" s="103">
        <v>44740</v>
      </c>
      <c r="E198" s="50"/>
    </row>
    <row r="199" spans="1:5" ht="19.5" customHeight="1" x14ac:dyDescent="0.25">
      <c r="A199" s="61" t="s">
        <v>308</v>
      </c>
      <c r="B199" s="175" t="s">
        <v>468</v>
      </c>
      <c r="C199" s="101">
        <v>571.96</v>
      </c>
      <c r="D199" s="103">
        <v>44740</v>
      </c>
      <c r="E199" s="50"/>
    </row>
    <row r="200" spans="1:5" ht="19.5" customHeight="1" x14ac:dyDescent="0.25">
      <c r="A200" s="61" t="s">
        <v>136</v>
      </c>
      <c r="B200" s="175" t="s">
        <v>237</v>
      </c>
      <c r="C200" s="101">
        <v>552.16999999999996</v>
      </c>
      <c r="D200" s="103">
        <v>44728</v>
      </c>
      <c r="E200" s="50"/>
    </row>
    <row r="201" spans="1:5" ht="19.5" customHeight="1" x14ac:dyDescent="0.25">
      <c r="A201" s="61" t="s">
        <v>187</v>
      </c>
      <c r="B201" s="175" t="s">
        <v>469</v>
      </c>
      <c r="C201" s="101">
        <v>550.29999999999995</v>
      </c>
      <c r="D201" s="103">
        <v>44740</v>
      </c>
      <c r="E201" s="50"/>
    </row>
    <row r="202" spans="1:5" ht="19.5" customHeight="1" x14ac:dyDescent="0.25">
      <c r="A202" s="61" t="s">
        <v>168</v>
      </c>
      <c r="B202" s="175" t="s">
        <v>470</v>
      </c>
      <c r="C202" s="101">
        <v>548.5</v>
      </c>
      <c r="D202" s="103">
        <v>44728</v>
      </c>
      <c r="E202" s="50"/>
    </row>
    <row r="203" spans="1:5" ht="19.5" customHeight="1" x14ac:dyDescent="0.25">
      <c r="A203" s="61" t="s">
        <v>471</v>
      </c>
      <c r="B203" s="175" t="s">
        <v>472</v>
      </c>
      <c r="C203" s="101">
        <v>544.75</v>
      </c>
      <c r="D203" s="103">
        <v>44735</v>
      </c>
      <c r="E203" s="50"/>
    </row>
    <row r="204" spans="1:5" ht="19.5" customHeight="1" x14ac:dyDescent="0.25">
      <c r="A204" s="61" t="s">
        <v>117</v>
      </c>
      <c r="B204" s="175" t="s">
        <v>110</v>
      </c>
      <c r="C204" s="101">
        <v>520.38</v>
      </c>
      <c r="D204" s="103">
        <v>44726</v>
      </c>
      <c r="E204" s="50"/>
    </row>
    <row r="205" spans="1:5" ht="19.5" customHeight="1" x14ac:dyDescent="0.25">
      <c r="A205" s="61" t="s">
        <v>117</v>
      </c>
      <c r="B205" s="175" t="s">
        <v>473</v>
      </c>
      <c r="C205" s="101">
        <v>517.07000000000005</v>
      </c>
      <c r="D205" s="103">
        <v>44719</v>
      </c>
      <c r="E205" s="50"/>
    </row>
    <row r="206" spans="1:5" ht="19.5" customHeight="1" x14ac:dyDescent="0.25">
      <c r="A206" s="61" t="s">
        <v>474</v>
      </c>
      <c r="B206" s="175" t="s">
        <v>224</v>
      </c>
      <c r="C206" s="101">
        <v>505.02</v>
      </c>
      <c r="D206" s="103">
        <v>44725</v>
      </c>
      <c r="E206" s="50"/>
    </row>
    <row r="207" spans="1:5" ht="19.5" customHeight="1" x14ac:dyDescent="0.25">
      <c r="A207" s="61" t="s">
        <v>234</v>
      </c>
      <c r="B207" s="175" t="s">
        <v>475</v>
      </c>
      <c r="C207" s="101">
        <v>500</v>
      </c>
      <c r="D207" s="103">
        <v>44718</v>
      </c>
      <c r="E207" s="50"/>
    </row>
    <row r="208" spans="1:5" ht="19.5" customHeight="1" x14ac:dyDescent="0.25">
      <c r="A208" s="61" t="s">
        <v>476</v>
      </c>
      <c r="B208" s="175" t="s">
        <v>477</v>
      </c>
      <c r="C208" s="101">
        <v>498.89</v>
      </c>
      <c r="D208" s="103">
        <v>44713</v>
      </c>
      <c r="E208" s="50"/>
    </row>
    <row r="209" spans="1:5" ht="19.5" customHeight="1" x14ac:dyDescent="0.25">
      <c r="A209" s="61" t="s">
        <v>418</v>
      </c>
      <c r="B209" s="175" t="s">
        <v>121</v>
      </c>
      <c r="C209" s="101">
        <v>496.38</v>
      </c>
      <c r="D209" s="103">
        <v>44719</v>
      </c>
      <c r="E209" s="50"/>
    </row>
    <row r="210" spans="1:5" ht="19.5" customHeight="1" x14ac:dyDescent="0.25">
      <c r="A210" s="61" t="s">
        <v>148</v>
      </c>
      <c r="B210" s="175" t="s">
        <v>478</v>
      </c>
      <c r="C210" s="101">
        <v>495</v>
      </c>
      <c r="D210" s="103">
        <v>44728</v>
      </c>
      <c r="E210" s="50"/>
    </row>
    <row r="211" spans="1:5" ht="19.5" customHeight="1" x14ac:dyDescent="0.25">
      <c r="A211" s="61" t="s">
        <v>226</v>
      </c>
      <c r="B211" s="175" t="s">
        <v>323</v>
      </c>
      <c r="C211" s="101">
        <v>494</v>
      </c>
      <c r="D211" s="103">
        <v>44728</v>
      </c>
      <c r="E211" s="50"/>
    </row>
    <row r="212" spans="1:5" ht="19.5" customHeight="1" x14ac:dyDescent="0.25">
      <c r="A212" s="61" t="s">
        <v>479</v>
      </c>
      <c r="B212" s="175" t="s">
        <v>100</v>
      </c>
      <c r="C212" s="101">
        <v>480</v>
      </c>
      <c r="D212" s="103">
        <v>44740</v>
      </c>
      <c r="E212" s="50"/>
    </row>
    <row r="213" spans="1:5" ht="19.5" customHeight="1" x14ac:dyDescent="0.25">
      <c r="A213" s="61" t="s">
        <v>197</v>
      </c>
      <c r="B213" s="175" t="s">
        <v>196</v>
      </c>
      <c r="C213" s="101">
        <v>476.86</v>
      </c>
      <c r="D213" s="103">
        <v>44727</v>
      </c>
    </row>
    <row r="214" spans="1:5" ht="19.5" customHeight="1" x14ac:dyDescent="0.25">
      <c r="A214" s="61" t="s">
        <v>233</v>
      </c>
      <c r="B214" s="175" t="s">
        <v>108</v>
      </c>
      <c r="C214" s="101">
        <v>473.09</v>
      </c>
      <c r="D214" s="103">
        <v>44728</v>
      </c>
    </row>
    <row r="215" spans="1:5" ht="19.5" customHeight="1" x14ac:dyDescent="0.25">
      <c r="A215" s="61" t="s">
        <v>480</v>
      </c>
      <c r="B215" s="175" t="s">
        <v>245</v>
      </c>
      <c r="C215" s="101">
        <v>469.63</v>
      </c>
      <c r="D215" s="103">
        <v>44727</v>
      </c>
    </row>
    <row r="216" spans="1:5" ht="19.5" customHeight="1" x14ac:dyDescent="0.25">
      <c r="A216" s="61" t="s">
        <v>166</v>
      </c>
      <c r="B216" s="175" t="s">
        <v>114</v>
      </c>
      <c r="C216" s="101">
        <v>469.6</v>
      </c>
      <c r="D216" s="103">
        <v>44719</v>
      </c>
    </row>
    <row r="217" spans="1:5" ht="19.5" customHeight="1" x14ac:dyDescent="0.25">
      <c r="A217" s="61" t="s">
        <v>96</v>
      </c>
      <c r="B217" s="175" t="s">
        <v>97</v>
      </c>
      <c r="C217" s="101">
        <v>466.9</v>
      </c>
      <c r="D217" s="103">
        <v>44727</v>
      </c>
    </row>
    <row r="218" spans="1:5" ht="19.5" customHeight="1" x14ac:dyDescent="0.25">
      <c r="A218" s="61" t="s">
        <v>481</v>
      </c>
      <c r="B218" s="175" t="s">
        <v>482</v>
      </c>
      <c r="C218" s="101">
        <v>465</v>
      </c>
      <c r="D218" s="103">
        <v>44742</v>
      </c>
    </row>
    <row r="219" spans="1:5" ht="19.5" customHeight="1" x14ac:dyDescent="0.25">
      <c r="A219" s="61" t="s">
        <v>207</v>
      </c>
      <c r="B219" s="175" t="s">
        <v>120</v>
      </c>
      <c r="C219" s="101">
        <v>463.08</v>
      </c>
      <c r="D219" s="103">
        <v>44728</v>
      </c>
    </row>
    <row r="220" spans="1:5" ht="19.5" customHeight="1" x14ac:dyDescent="0.25">
      <c r="A220" s="61" t="s">
        <v>227</v>
      </c>
      <c r="B220" s="175" t="s">
        <v>483</v>
      </c>
      <c r="C220" s="101">
        <v>462.3</v>
      </c>
      <c r="D220" s="103">
        <v>44718</v>
      </c>
    </row>
    <row r="221" spans="1:5" ht="19.5" customHeight="1" x14ac:dyDescent="0.25">
      <c r="A221" s="61" t="s">
        <v>115</v>
      </c>
      <c r="B221" s="175" t="s">
        <v>111</v>
      </c>
      <c r="C221" s="101">
        <v>454.46</v>
      </c>
      <c r="D221" s="103">
        <v>44728</v>
      </c>
    </row>
    <row r="222" spans="1:5" ht="19.5" customHeight="1" x14ac:dyDescent="0.25">
      <c r="A222" s="61" t="s">
        <v>484</v>
      </c>
      <c r="B222" s="175" t="s">
        <v>485</v>
      </c>
      <c r="C222" s="101">
        <v>450</v>
      </c>
      <c r="D222" s="103">
        <v>44740</v>
      </c>
    </row>
    <row r="223" spans="1:5" ht="19.5" customHeight="1" x14ac:dyDescent="0.25">
      <c r="A223" s="61" t="s">
        <v>259</v>
      </c>
      <c r="B223" s="175" t="s">
        <v>486</v>
      </c>
      <c r="C223" s="101">
        <v>440.71</v>
      </c>
      <c r="D223" s="103">
        <v>44719</v>
      </c>
    </row>
    <row r="224" spans="1:5" ht="19.5" customHeight="1" x14ac:dyDescent="0.25">
      <c r="A224" s="61" t="s">
        <v>487</v>
      </c>
      <c r="B224" s="175" t="s">
        <v>488</v>
      </c>
      <c r="C224" s="101">
        <v>426.8</v>
      </c>
      <c r="D224" s="103">
        <v>44735</v>
      </c>
    </row>
    <row r="225" spans="1:4" ht="19.5" customHeight="1" x14ac:dyDescent="0.25">
      <c r="A225" s="61" t="s">
        <v>489</v>
      </c>
      <c r="B225" s="175" t="s">
        <v>490</v>
      </c>
      <c r="C225" s="101">
        <v>425</v>
      </c>
      <c r="D225" s="103">
        <v>44728</v>
      </c>
    </row>
    <row r="226" spans="1:4" ht="19.5" customHeight="1" x14ac:dyDescent="0.25">
      <c r="A226" s="61" t="s">
        <v>491</v>
      </c>
      <c r="B226" s="175" t="s">
        <v>483</v>
      </c>
      <c r="C226" s="101">
        <v>424</v>
      </c>
      <c r="D226" s="103">
        <v>44725</v>
      </c>
    </row>
    <row r="227" spans="1:4" ht="19.5" customHeight="1" x14ac:dyDescent="0.25">
      <c r="A227" s="61" t="s">
        <v>131</v>
      </c>
      <c r="B227" s="175" t="s">
        <v>492</v>
      </c>
      <c r="C227" s="101">
        <v>413.57</v>
      </c>
      <c r="D227" s="103">
        <v>44740</v>
      </c>
    </row>
    <row r="228" spans="1:4" ht="19.5" customHeight="1" x14ac:dyDescent="0.25">
      <c r="A228" s="61" t="s">
        <v>117</v>
      </c>
      <c r="B228" s="175" t="s">
        <v>493</v>
      </c>
      <c r="C228" s="101">
        <v>413.47</v>
      </c>
      <c r="D228" s="103">
        <v>44735</v>
      </c>
    </row>
    <row r="229" spans="1:4" ht="19.5" customHeight="1" x14ac:dyDescent="0.25">
      <c r="A229" s="61" t="s">
        <v>214</v>
      </c>
      <c r="B229" s="175" t="s">
        <v>116</v>
      </c>
      <c r="C229" s="101">
        <v>402.38</v>
      </c>
      <c r="D229" s="103">
        <v>44734</v>
      </c>
    </row>
    <row r="230" spans="1:4" ht="19.5" customHeight="1" x14ac:dyDescent="0.25">
      <c r="A230" s="61" t="s">
        <v>494</v>
      </c>
      <c r="B230" s="175" t="s">
        <v>495</v>
      </c>
      <c r="C230" s="101">
        <v>395.51</v>
      </c>
      <c r="D230" s="103">
        <v>44725</v>
      </c>
    </row>
    <row r="231" spans="1:4" ht="19.5" customHeight="1" x14ac:dyDescent="0.25">
      <c r="A231" s="61" t="s">
        <v>102</v>
      </c>
      <c r="B231" s="175" t="s">
        <v>99</v>
      </c>
      <c r="C231" s="101">
        <v>384.38</v>
      </c>
      <c r="D231" s="103">
        <v>44719</v>
      </c>
    </row>
    <row r="232" spans="1:4" ht="19.5" customHeight="1" x14ac:dyDescent="0.25">
      <c r="A232" s="61" t="s">
        <v>496</v>
      </c>
      <c r="B232" s="175" t="s">
        <v>157</v>
      </c>
      <c r="C232" s="101">
        <v>381</v>
      </c>
      <c r="D232" s="103">
        <v>44718</v>
      </c>
    </row>
    <row r="233" spans="1:4" ht="19.5" customHeight="1" x14ac:dyDescent="0.25">
      <c r="A233" s="61" t="s">
        <v>109</v>
      </c>
      <c r="B233" s="175" t="s">
        <v>110</v>
      </c>
      <c r="C233" s="101">
        <v>378.3</v>
      </c>
      <c r="D233" s="103">
        <v>44728</v>
      </c>
    </row>
    <row r="234" spans="1:4" ht="19.5" customHeight="1" x14ac:dyDescent="0.25">
      <c r="A234" s="61" t="s">
        <v>497</v>
      </c>
      <c r="B234" s="175" t="s">
        <v>498</v>
      </c>
      <c r="C234" s="101">
        <v>375</v>
      </c>
      <c r="D234" s="103">
        <v>44718</v>
      </c>
    </row>
    <row r="235" spans="1:4" ht="19.5" customHeight="1" x14ac:dyDescent="0.25">
      <c r="A235" s="61" t="s">
        <v>232</v>
      </c>
      <c r="B235" s="175" t="s">
        <v>120</v>
      </c>
      <c r="C235" s="101">
        <v>370.68</v>
      </c>
      <c r="D235" s="103">
        <v>44728</v>
      </c>
    </row>
    <row r="236" spans="1:4" ht="19.5" customHeight="1" x14ac:dyDescent="0.25">
      <c r="A236" s="61" t="s">
        <v>149</v>
      </c>
      <c r="B236" s="175" t="s">
        <v>225</v>
      </c>
      <c r="C236" s="101">
        <v>369.88</v>
      </c>
      <c r="D236" s="103">
        <v>44728</v>
      </c>
    </row>
    <row r="237" spans="1:4" ht="19.5" customHeight="1" x14ac:dyDescent="0.25">
      <c r="A237" s="61" t="s">
        <v>212</v>
      </c>
      <c r="B237" s="175" t="s">
        <v>499</v>
      </c>
      <c r="C237" s="101">
        <v>359.17</v>
      </c>
      <c r="D237" s="103">
        <v>44725</v>
      </c>
    </row>
    <row r="238" spans="1:4" ht="19.5" customHeight="1" x14ac:dyDescent="0.25">
      <c r="A238" s="61" t="s">
        <v>500</v>
      </c>
      <c r="B238" s="175" t="s">
        <v>501</v>
      </c>
      <c r="C238" s="101">
        <v>357.14</v>
      </c>
      <c r="D238" s="103">
        <v>44741</v>
      </c>
    </row>
    <row r="239" spans="1:4" ht="19.5" customHeight="1" x14ac:dyDescent="0.25">
      <c r="A239" s="61" t="s">
        <v>502</v>
      </c>
      <c r="B239" s="175" t="s">
        <v>501</v>
      </c>
      <c r="C239" s="101">
        <v>357.14</v>
      </c>
      <c r="D239" s="103">
        <v>44741</v>
      </c>
    </row>
    <row r="240" spans="1:4" ht="19.5" customHeight="1" x14ac:dyDescent="0.25">
      <c r="A240" s="61" t="s">
        <v>503</v>
      </c>
      <c r="B240" s="175" t="s">
        <v>501</v>
      </c>
      <c r="C240" s="101">
        <v>357.14</v>
      </c>
      <c r="D240" s="103">
        <v>44741</v>
      </c>
    </row>
    <row r="241" spans="1:4" ht="19.5" customHeight="1" x14ac:dyDescent="0.25">
      <c r="A241" s="61" t="s">
        <v>504</v>
      </c>
      <c r="B241" s="175" t="s">
        <v>501</v>
      </c>
      <c r="C241" s="101">
        <v>357.14</v>
      </c>
      <c r="D241" s="103">
        <v>44741</v>
      </c>
    </row>
    <row r="242" spans="1:4" ht="19.5" customHeight="1" x14ac:dyDescent="0.25">
      <c r="A242" s="61" t="s">
        <v>215</v>
      </c>
      <c r="B242" s="175" t="s">
        <v>505</v>
      </c>
      <c r="C242" s="101">
        <v>352</v>
      </c>
      <c r="D242" s="103">
        <v>44740</v>
      </c>
    </row>
    <row r="243" spans="1:4" ht="19.5" customHeight="1" x14ac:dyDescent="0.25">
      <c r="A243" s="61" t="s">
        <v>506</v>
      </c>
      <c r="B243" s="175" t="s">
        <v>507</v>
      </c>
      <c r="C243" s="101">
        <v>350</v>
      </c>
      <c r="D243" s="103">
        <v>44713</v>
      </c>
    </row>
    <row r="244" spans="1:4" ht="19.5" customHeight="1" x14ac:dyDescent="0.25">
      <c r="A244" s="61" t="s">
        <v>508</v>
      </c>
      <c r="B244" s="175" t="s">
        <v>469</v>
      </c>
      <c r="C244" s="101">
        <v>349.98</v>
      </c>
      <c r="D244" s="103">
        <v>44740</v>
      </c>
    </row>
    <row r="245" spans="1:4" ht="19.5" customHeight="1" x14ac:dyDescent="0.25">
      <c r="A245" s="61" t="s">
        <v>239</v>
      </c>
      <c r="B245" s="175" t="s">
        <v>249</v>
      </c>
      <c r="C245" s="101">
        <v>347</v>
      </c>
      <c r="D245" s="103">
        <v>44719</v>
      </c>
    </row>
    <row r="246" spans="1:4" ht="19.5" customHeight="1" x14ac:dyDescent="0.25">
      <c r="A246" s="61" t="s">
        <v>137</v>
      </c>
      <c r="B246" s="175" t="s">
        <v>509</v>
      </c>
      <c r="C246" s="101">
        <v>341.7</v>
      </c>
      <c r="D246" s="103">
        <v>44742</v>
      </c>
    </row>
    <row r="247" spans="1:4" ht="19.5" customHeight="1" x14ac:dyDescent="0.25">
      <c r="A247" s="61" t="s">
        <v>481</v>
      </c>
      <c r="B247" s="175" t="s">
        <v>225</v>
      </c>
      <c r="C247" s="101">
        <v>339</v>
      </c>
      <c r="D247" s="103">
        <v>44713</v>
      </c>
    </row>
    <row r="248" spans="1:4" ht="19.5" customHeight="1" x14ac:dyDescent="0.25">
      <c r="A248" s="61" t="s">
        <v>151</v>
      </c>
      <c r="B248" s="175" t="s">
        <v>99</v>
      </c>
      <c r="C248" s="101">
        <v>338.39</v>
      </c>
      <c r="D248" s="103">
        <v>44719</v>
      </c>
    </row>
    <row r="249" spans="1:4" ht="19.5" customHeight="1" x14ac:dyDescent="0.25">
      <c r="A249" s="61" t="s">
        <v>162</v>
      </c>
      <c r="B249" s="175" t="s">
        <v>99</v>
      </c>
      <c r="C249" s="101">
        <v>330</v>
      </c>
      <c r="D249" s="103">
        <v>44719</v>
      </c>
    </row>
    <row r="250" spans="1:4" ht="19.5" customHeight="1" x14ac:dyDescent="0.25">
      <c r="A250" s="61" t="s">
        <v>510</v>
      </c>
      <c r="B250" s="175" t="s">
        <v>511</v>
      </c>
      <c r="C250" s="101">
        <v>320.33999999999997</v>
      </c>
      <c r="D250" s="103">
        <v>44727</v>
      </c>
    </row>
    <row r="251" spans="1:4" ht="19.5" customHeight="1" x14ac:dyDescent="0.25">
      <c r="A251" s="61" t="s">
        <v>115</v>
      </c>
      <c r="B251" s="175" t="s">
        <v>111</v>
      </c>
      <c r="C251" s="101">
        <v>317.94</v>
      </c>
      <c r="D251" s="103">
        <v>44713</v>
      </c>
    </row>
    <row r="252" spans="1:4" ht="19.5" customHeight="1" x14ac:dyDescent="0.25">
      <c r="A252" s="61" t="s">
        <v>512</v>
      </c>
      <c r="B252" s="175" t="s">
        <v>174</v>
      </c>
      <c r="C252" s="101">
        <v>304</v>
      </c>
      <c r="D252" s="103">
        <v>44734</v>
      </c>
    </row>
    <row r="253" spans="1:4" ht="19.5" customHeight="1" x14ac:dyDescent="0.25">
      <c r="A253" s="61" t="s">
        <v>513</v>
      </c>
      <c r="B253" s="175" t="s">
        <v>99</v>
      </c>
      <c r="C253" s="101">
        <v>300.89999999999998</v>
      </c>
      <c r="D253" s="103">
        <v>44728</v>
      </c>
    </row>
    <row r="254" spans="1:4" ht="19.5" customHeight="1" x14ac:dyDescent="0.25">
      <c r="A254" s="61" t="s">
        <v>514</v>
      </c>
      <c r="B254" s="175" t="s">
        <v>515</v>
      </c>
      <c r="C254" s="101">
        <v>300</v>
      </c>
      <c r="D254" s="103">
        <v>44718</v>
      </c>
    </row>
    <row r="255" spans="1:4" ht="19.5" customHeight="1" x14ac:dyDescent="0.25">
      <c r="A255" s="61" t="s">
        <v>251</v>
      </c>
      <c r="B255" s="175" t="s">
        <v>101</v>
      </c>
      <c r="C255" s="101">
        <v>300</v>
      </c>
      <c r="D255" s="103">
        <v>44728</v>
      </c>
    </row>
    <row r="256" spans="1:4" ht="19.5" customHeight="1" x14ac:dyDescent="0.25">
      <c r="A256" s="61" t="s">
        <v>238</v>
      </c>
      <c r="B256" s="175" t="s">
        <v>516</v>
      </c>
      <c r="C256" s="101">
        <v>300</v>
      </c>
      <c r="D256" s="103">
        <v>44734</v>
      </c>
    </row>
    <row r="257" spans="1:4" ht="19.5" customHeight="1" x14ac:dyDescent="0.25">
      <c r="A257" s="61" t="s">
        <v>95</v>
      </c>
      <c r="B257" s="175" t="s">
        <v>517</v>
      </c>
      <c r="C257" s="101">
        <v>293.62</v>
      </c>
      <c r="D257" s="103">
        <v>44726</v>
      </c>
    </row>
    <row r="258" spans="1:4" ht="19.5" customHeight="1" x14ac:dyDescent="0.25">
      <c r="A258" s="61" t="s">
        <v>518</v>
      </c>
      <c r="B258" s="175" t="s">
        <v>107</v>
      </c>
      <c r="C258" s="101">
        <v>293.25</v>
      </c>
      <c r="D258" s="103">
        <v>44725</v>
      </c>
    </row>
    <row r="259" spans="1:4" ht="19.5" customHeight="1" x14ac:dyDescent="0.25">
      <c r="A259" s="61" t="s">
        <v>519</v>
      </c>
      <c r="B259" s="175" t="s">
        <v>520</v>
      </c>
      <c r="C259" s="101">
        <v>276.89999999999998</v>
      </c>
      <c r="D259" s="103">
        <v>44735</v>
      </c>
    </row>
    <row r="260" spans="1:4" ht="19.5" customHeight="1" x14ac:dyDescent="0.25">
      <c r="A260" s="61" t="s">
        <v>521</v>
      </c>
      <c r="B260" s="175" t="s">
        <v>522</v>
      </c>
      <c r="C260" s="101">
        <v>275</v>
      </c>
      <c r="D260" s="103">
        <v>44728</v>
      </c>
    </row>
    <row r="261" spans="1:4" ht="19.5" customHeight="1" x14ac:dyDescent="0.25">
      <c r="A261" s="61" t="s">
        <v>518</v>
      </c>
      <c r="B261" s="175" t="s">
        <v>469</v>
      </c>
      <c r="C261" s="101">
        <v>268.5</v>
      </c>
      <c r="D261" s="103">
        <v>44740</v>
      </c>
    </row>
    <row r="262" spans="1:4" ht="19.5" customHeight="1" x14ac:dyDescent="0.25">
      <c r="A262" s="61" t="s">
        <v>199</v>
      </c>
      <c r="B262" s="175" t="s">
        <v>523</v>
      </c>
      <c r="C262" s="101">
        <v>268</v>
      </c>
      <c r="D262" s="103">
        <v>44740</v>
      </c>
    </row>
    <row r="263" spans="1:4" ht="19.5" customHeight="1" x14ac:dyDescent="0.25">
      <c r="A263" s="61" t="s">
        <v>109</v>
      </c>
      <c r="B263" s="175" t="s">
        <v>110</v>
      </c>
      <c r="C263" s="101">
        <v>267.5</v>
      </c>
      <c r="D263" s="103">
        <v>44728</v>
      </c>
    </row>
    <row r="264" spans="1:4" ht="19.5" customHeight="1" x14ac:dyDescent="0.25">
      <c r="A264" s="61" t="s">
        <v>160</v>
      </c>
      <c r="B264" s="175" t="s">
        <v>524</v>
      </c>
      <c r="C264" s="101">
        <v>261</v>
      </c>
      <c r="D264" s="103">
        <v>44741</v>
      </c>
    </row>
    <row r="265" spans="1:4" ht="19.5" customHeight="1" x14ac:dyDescent="0.25">
      <c r="A265" s="61" t="s">
        <v>136</v>
      </c>
      <c r="B265" s="175" t="s">
        <v>219</v>
      </c>
      <c r="C265" s="101">
        <v>257.2</v>
      </c>
      <c r="D265" s="103">
        <v>44727</v>
      </c>
    </row>
    <row r="266" spans="1:4" ht="19.5" customHeight="1" x14ac:dyDescent="0.25">
      <c r="A266" s="61" t="s">
        <v>170</v>
      </c>
      <c r="B266" s="175" t="s">
        <v>525</v>
      </c>
      <c r="C266" s="101">
        <v>255</v>
      </c>
      <c r="D266" s="103">
        <v>44713</v>
      </c>
    </row>
    <row r="267" spans="1:4" ht="19.5" customHeight="1" x14ac:dyDescent="0.25">
      <c r="A267" s="61" t="s">
        <v>526</v>
      </c>
      <c r="B267" s="175" t="s">
        <v>527</v>
      </c>
      <c r="C267" s="101">
        <v>250</v>
      </c>
      <c r="D267" s="103">
        <v>44735</v>
      </c>
    </row>
    <row r="268" spans="1:4" ht="19.5" customHeight="1" x14ac:dyDescent="0.25">
      <c r="A268" s="61" t="s">
        <v>172</v>
      </c>
      <c r="B268" s="175" t="s">
        <v>528</v>
      </c>
      <c r="C268" s="101">
        <v>250</v>
      </c>
      <c r="D268" s="103">
        <v>44735</v>
      </c>
    </row>
    <row r="269" spans="1:4" ht="19.5" customHeight="1" x14ac:dyDescent="0.25">
      <c r="A269" s="61" t="s">
        <v>242</v>
      </c>
      <c r="B269" s="175" t="s">
        <v>527</v>
      </c>
      <c r="C269" s="101">
        <v>250</v>
      </c>
      <c r="D269" s="103">
        <v>44735</v>
      </c>
    </row>
    <row r="270" spans="1:4" ht="19.5" customHeight="1" x14ac:dyDescent="0.25">
      <c r="A270" s="61" t="s">
        <v>529</v>
      </c>
      <c r="B270" s="175" t="s">
        <v>527</v>
      </c>
      <c r="C270" s="101">
        <v>250</v>
      </c>
      <c r="D270" s="103">
        <v>44735</v>
      </c>
    </row>
    <row r="271" spans="1:4" ht="19.5" customHeight="1" x14ac:dyDescent="0.25">
      <c r="A271" s="61" t="s">
        <v>235</v>
      </c>
      <c r="B271" s="175" t="s">
        <v>486</v>
      </c>
      <c r="C271" s="101">
        <v>249.59</v>
      </c>
      <c r="D271" s="103">
        <v>44718</v>
      </c>
    </row>
    <row r="272" spans="1:4" ht="19.5" customHeight="1" x14ac:dyDescent="0.25">
      <c r="A272" s="61" t="s">
        <v>230</v>
      </c>
      <c r="B272" s="175" t="s">
        <v>530</v>
      </c>
      <c r="C272" s="101">
        <v>248</v>
      </c>
      <c r="D272" s="103">
        <v>44734</v>
      </c>
    </row>
    <row r="273" spans="1:4" ht="19.5" customHeight="1" x14ac:dyDescent="0.25">
      <c r="A273" s="61" t="s">
        <v>531</v>
      </c>
      <c r="B273" s="175" t="s">
        <v>511</v>
      </c>
      <c r="C273" s="101">
        <v>244.56</v>
      </c>
      <c r="D273" s="103">
        <v>44719</v>
      </c>
    </row>
    <row r="274" spans="1:4" ht="19.5" customHeight="1" x14ac:dyDescent="0.25">
      <c r="A274" s="61" t="s">
        <v>365</v>
      </c>
      <c r="B274" s="175" t="s">
        <v>157</v>
      </c>
      <c r="C274" s="101">
        <v>243.51</v>
      </c>
      <c r="D274" s="103">
        <v>44728</v>
      </c>
    </row>
    <row r="275" spans="1:4" ht="19.5" customHeight="1" x14ac:dyDescent="0.25">
      <c r="A275" s="61" t="s">
        <v>236</v>
      </c>
      <c r="B275" s="175" t="s">
        <v>110</v>
      </c>
      <c r="C275" s="101">
        <v>241.3</v>
      </c>
      <c r="D275" s="103">
        <v>44728</v>
      </c>
    </row>
    <row r="276" spans="1:4" ht="19.5" customHeight="1" x14ac:dyDescent="0.25">
      <c r="A276" s="61" t="s">
        <v>252</v>
      </c>
      <c r="B276" s="175" t="s">
        <v>101</v>
      </c>
      <c r="C276" s="101">
        <v>240</v>
      </c>
      <c r="D276" s="103">
        <v>44728</v>
      </c>
    </row>
    <row r="277" spans="1:4" ht="19.5" customHeight="1" x14ac:dyDescent="0.25">
      <c r="A277" s="61" t="s">
        <v>241</v>
      </c>
      <c r="B277" s="175" t="s">
        <v>532</v>
      </c>
      <c r="C277" s="101">
        <v>240</v>
      </c>
      <c r="D277" s="103">
        <v>44741</v>
      </c>
    </row>
    <row r="278" spans="1:4" ht="19.5" customHeight="1" x14ac:dyDescent="0.25">
      <c r="A278" s="61" t="s">
        <v>533</v>
      </c>
      <c r="B278" s="175" t="s">
        <v>482</v>
      </c>
      <c r="C278" s="101">
        <v>235.94</v>
      </c>
      <c r="D278" s="103">
        <v>44742</v>
      </c>
    </row>
    <row r="279" spans="1:4" ht="19.5" customHeight="1" x14ac:dyDescent="0.25">
      <c r="A279" s="61" t="s">
        <v>359</v>
      </c>
      <c r="B279" s="175" t="s">
        <v>99</v>
      </c>
      <c r="C279" s="101">
        <v>225</v>
      </c>
      <c r="D279" s="103">
        <v>44728</v>
      </c>
    </row>
    <row r="280" spans="1:4" ht="19.5" customHeight="1" x14ac:dyDescent="0.25">
      <c r="A280" s="61" t="s">
        <v>534</v>
      </c>
      <c r="B280" s="175" t="s">
        <v>535</v>
      </c>
      <c r="C280" s="101">
        <v>224.06</v>
      </c>
      <c r="D280" s="103">
        <v>44713</v>
      </c>
    </row>
    <row r="281" spans="1:4" ht="19.5" customHeight="1" x14ac:dyDescent="0.25">
      <c r="A281" s="61" t="s">
        <v>415</v>
      </c>
      <c r="B281" s="175" t="s">
        <v>536</v>
      </c>
      <c r="C281" s="101">
        <v>217.75</v>
      </c>
      <c r="D281" s="103">
        <v>44728</v>
      </c>
    </row>
    <row r="282" spans="1:4" ht="19.5" customHeight="1" x14ac:dyDescent="0.25">
      <c r="A282" s="61" t="s">
        <v>537</v>
      </c>
      <c r="B282" s="175" t="s">
        <v>538</v>
      </c>
      <c r="C282" s="101">
        <v>215.87</v>
      </c>
      <c r="D282" s="103">
        <v>44727</v>
      </c>
    </row>
    <row r="283" spans="1:4" ht="19.5" customHeight="1" x14ac:dyDescent="0.25">
      <c r="A283" s="61" t="s">
        <v>519</v>
      </c>
      <c r="B283" s="175" t="s">
        <v>127</v>
      </c>
      <c r="C283" s="101">
        <v>214.68</v>
      </c>
      <c r="D283" s="103">
        <v>44719</v>
      </c>
    </row>
    <row r="284" spans="1:4" ht="19.5" customHeight="1" x14ac:dyDescent="0.25">
      <c r="A284" s="61" t="s">
        <v>124</v>
      </c>
      <c r="B284" s="175" t="s">
        <v>111</v>
      </c>
      <c r="C284" s="101">
        <v>210</v>
      </c>
      <c r="D284" s="103">
        <v>44734</v>
      </c>
    </row>
    <row r="285" spans="1:4" ht="19.5" customHeight="1" x14ac:dyDescent="0.25">
      <c r="A285" s="61" t="s">
        <v>539</v>
      </c>
      <c r="B285" s="175" t="s">
        <v>540</v>
      </c>
      <c r="C285" s="101">
        <v>200</v>
      </c>
      <c r="D285" s="103">
        <v>44713</v>
      </c>
    </row>
    <row r="286" spans="1:4" ht="19.5" customHeight="1" x14ac:dyDescent="0.25">
      <c r="A286" s="61" t="s">
        <v>177</v>
      </c>
      <c r="B286" s="175" t="s">
        <v>541</v>
      </c>
      <c r="C286" s="101">
        <v>200</v>
      </c>
      <c r="D286" s="103">
        <v>44727</v>
      </c>
    </row>
    <row r="287" spans="1:4" ht="19.5" customHeight="1" x14ac:dyDescent="0.25">
      <c r="A287" s="61" t="s">
        <v>231</v>
      </c>
      <c r="B287" s="175" t="s">
        <v>542</v>
      </c>
      <c r="C287" s="101">
        <v>196</v>
      </c>
      <c r="D287" s="103">
        <v>44740</v>
      </c>
    </row>
    <row r="288" spans="1:4" ht="19.5" customHeight="1" x14ac:dyDescent="0.25">
      <c r="A288" s="61" t="s">
        <v>543</v>
      </c>
      <c r="B288" s="175" t="s">
        <v>544</v>
      </c>
      <c r="C288" s="101">
        <v>191.52</v>
      </c>
      <c r="D288" s="103">
        <v>44742</v>
      </c>
    </row>
    <row r="289" spans="1:4" ht="19.5" customHeight="1" x14ac:dyDescent="0.25">
      <c r="A289" s="61" t="s">
        <v>545</v>
      </c>
      <c r="B289" s="175" t="s">
        <v>468</v>
      </c>
      <c r="C289" s="101">
        <v>188</v>
      </c>
      <c r="D289" s="103">
        <v>44742</v>
      </c>
    </row>
    <row r="290" spans="1:4" ht="19.5" customHeight="1" x14ac:dyDescent="0.25">
      <c r="A290" s="61" t="s">
        <v>227</v>
      </c>
      <c r="B290" s="175" t="s">
        <v>119</v>
      </c>
      <c r="C290" s="101">
        <v>184.5</v>
      </c>
      <c r="D290" s="103">
        <v>44713</v>
      </c>
    </row>
    <row r="291" spans="1:4" ht="19.5" customHeight="1" x14ac:dyDescent="0.25">
      <c r="A291" s="61" t="s">
        <v>247</v>
      </c>
      <c r="B291" s="175" t="s">
        <v>248</v>
      </c>
      <c r="C291" s="101">
        <v>183.34</v>
      </c>
      <c r="D291" s="103">
        <v>44718</v>
      </c>
    </row>
    <row r="292" spans="1:4" ht="19.5" customHeight="1" x14ac:dyDescent="0.25">
      <c r="A292" s="61" t="s">
        <v>546</v>
      </c>
      <c r="B292" s="175" t="s">
        <v>547</v>
      </c>
      <c r="C292" s="101">
        <v>183.14</v>
      </c>
      <c r="D292" s="103">
        <v>44720</v>
      </c>
    </row>
    <row r="293" spans="1:4" ht="19.5" customHeight="1" x14ac:dyDescent="0.25">
      <c r="A293" s="61" t="s">
        <v>177</v>
      </c>
      <c r="B293" s="175" t="s">
        <v>548</v>
      </c>
      <c r="C293" s="101">
        <v>175.5</v>
      </c>
      <c r="D293" s="103">
        <v>44740</v>
      </c>
    </row>
    <row r="294" spans="1:4" ht="19.5" customHeight="1" x14ac:dyDescent="0.25">
      <c r="A294" s="61" t="s">
        <v>243</v>
      </c>
      <c r="B294" s="175" t="s">
        <v>244</v>
      </c>
      <c r="C294" s="101">
        <v>175</v>
      </c>
      <c r="D294" s="103">
        <v>44719</v>
      </c>
    </row>
    <row r="295" spans="1:4" ht="19.5" customHeight="1" x14ac:dyDescent="0.25">
      <c r="A295" s="61" t="s">
        <v>549</v>
      </c>
      <c r="B295" s="175" t="s">
        <v>485</v>
      </c>
      <c r="C295" s="101">
        <v>175</v>
      </c>
      <c r="D295" s="103">
        <v>44740</v>
      </c>
    </row>
    <row r="296" spans="1:4" ht="19.5" customHeight="1" x14ac:dyDescent="0.25">
      <c r="A296" s="61" t="s">
        <v>136</v>
      </c>
      <c r="B296" s="175" t="s">
        <v>550</v>
      </c>
      <c r="C296" s="101">
        <v>174.95</v>
      </c>
      <c r="D296" s="103">
        <v>44740</v>
      </c>
    </row>
    <row r="297" spans="1:4" ht="19.5" customHeight="1" x14ac:dyDescent="0.25">
      <c r="A297" s="61" t="s">
        <v>465</v>
      </c>
      <c r="B297" s="175" t="s">
        <v>551</v>
      </c>
      <c r="C297" s="101">
        <v>174.41</v>
      </c>
      <c r="D297" s="103">
        <v>44718</v>
      </c>
    </row>
    <row r="298" spans="1:4" ht="19.5" customHeight="1" x14ac:dyDescent="0.25">
      <c r="A298" s="61" t="s">
        <v>178</v>
      </c>
      <c r="B298" s="175" t="s">
        <v>179</v>
      </c>
      <c r="C298" s="101">
        <v>173.8</v>
      </c>
      <c r="D298" s="103">
        <v>44741</v>
      </c>
    </row>
    <row r="299" spans="1:4" ht="19.5" customHeight="1" x14ac:dyDescent="0.25">
      <c r="A299" s="61" t="s">
        <v>552</v>
      </c>
      <c r="B299" s="175" t="s">
        <v>553</v>
      </c>
      <c r="C299" s="101">
        <v>170</v>
      </c>
      <c r="D299" s="103">
        <v>44735</v>
      </c>
    </row>
    <row r="300" spans="1:4" ht="19.5" customHeight="1" x14ac:dyDescent="0.25">
      <c r="A300" s="61" t="s">
        <v>554</v>
      </c>
      <c r="B300" s="175" t="s">
        <v>553</v>
      </c>
      <c r="C300" s="101">
        <v>170</v>
      </c>
      <c r="D300" s="103">
        <v>44735</v>
      </c>
    </row>
    <row r="301" spans="1:4" ht="19.5" customHeight="1" x14ac:dyDescent="0.25">
      <c r="A301" s="61" t="s">
        <v>555</v>
      </c>
      <c r="B301" s="175" t="s">
        <v>553</v>
      </c>
      <c r="C301" s="101">
        <v>170</v>
      </c>
      <c r="D301" s="103">
        <v>44735</v>
      </c>
    </row>
    <row r="302" spans="1:4" ht="19.5" customHeight="1" x14ac:dyDescent="0.25">
      <c r="A302" s="61" t="s">
        <v>556</v>
      </c>
      <c r="B302" s="175" t="s">
        <v>99</v>
      </c>
      <c r="C302" s="101">
        <v>165.18</v>
      </c>
      <c r="D302" s="103">
        <v>44713</v>
      </c>
    </row>
    <row r="303" spans="1:4" ht="19.5" customHeight="1" x14ac:dyDescent="0.25">
      <c r="A303" s="61" t="s">
        <v>192</v>
      </c>
      <c r="B303" s="175" t="s">
        <v>223</v>
      </c>
      <c r="C303" s="101">
        <v>157.65</v>
      </c>
      <c r="D303" s="103">
        <v>44713</v>
      </c>
    </row>
    <row r="304" spans="1:4" ht="19.5" customHeight="1" x14ac:dyDescent="0.25">
      <c r="A304" s="61" t="s">
        <v>328</v>
      </c>
      <c r="B304" s="175" t="s">
        <v>120</v>
      </c>
      <c r="C304" s="101">
        <v>156</v>
      </c>
      <c r="D304" s="103">
        <v>44713</v>
      </c>
    </row>
    <row r="305" spans="1:4" ht="19.5" customHeight="1" x14ac:dyDescent="0.25">
      <c r="A305" s="61" t="s">
        <v>557</v>
      </c>
      <c r="B305" s="175" t="s">
        <v>558</v>
      </c>
      <c r="C305" s="101">
        <v>155.38999999999999</v>
      </c>
      <c r="D305" s="103">
        <v>44728</v>
      </c>
    </row>
    <row r="306" spans="1:4" ht="19.5" customHeight="1" x14ac:dyDescent="0.25">
      <c r="A306" s="61" t="s">
        <v>156</v>
      </c>
      <c r="B306" s="175" t="s">
        <v>97</v>
      </c>
      <c r="C306" s="101">
        <v>155</v>
      </c>
      <c r="D306" s="103">
        <v>44719</v>
      </c>
    </row>
    <row r="307" spans="1:4" ht="19.5" customHeight="1" x14ac:dyDescent="0.25">
      <c r="A307" s="61" t="s">
        <v>559</v>
      </c>
      <c r="B307" s="175" t="s">
        <v>560</v>
      </c>
      <c r="C307" s="101">
        <v>150</v>
      </c>
      <c r="D307" s="103">
        <v>44713</v>
      </c>
    </row>
    <row r="308" spans="1:4" ht="19.5" customHeight="1" x14ac:dyDescent="0.25">
      <c r="A308" s="61" t="s">
        <v>112</v>
      </c>
      <c r="B308" s="175" t="s">
        <v>111</v>
      </c>
      <c r="C308" s="101">
        <v>150</v>
      </c>
      <c r="D308" s="103">
        <v>44719</v>
      </c>
    </row>
    <row r="309" spans="1:4" ht="19.5" customHeight="1" x14ac:dyDescent="0.25">
      <c r="A309" s="61" t="s">
        <v>561</v>
      </c>
      <c r="B309" s="175" t="s">
        <v>167</v>
      </c>
      <c r="C309" s="101">
        <v>150</v>
      </c>
      <c r="D309" s="103">
        <v>44719</v>
      </c>
    </row>
    <row r="310" spans="1:4" ht="19.5" customHeight="1" x14ac:dyDescent="0.25">
      <c r="A310" s="61" t="s">
        <v>562</v>
      </c>
      <c r="B310" s="175" t="s">
        <v>563</v>
      </c>
      <c r="C310" s="101">
        <v>150</v>
      </c>
      <c r="D310" s="103">
        <v>44720</v>
      </c>
    </row>
    <row r="311" spans="1:4" ht="19.5" customHeight="1" x14ac:dyDescent="0.25">
      <c r="A311" s="61" t="s">
        <v>564</v>
      </c>
      <c r="B311" s="175" t="s">
        <v>485</v>
      </c>
      <c r="C311" s="101">
        <v>150</v>
      </c>
      <c r="D311" s="103">
        <v>44740</v>
      </c>
    </row>
    <row r="312" spans="1:4" ht="19.5" customHeight="1" x14ac:dyDescent="0.25">
      <c r="A312" s="61" t="s">
        <v>565</v>
      </c>
      <c r="B312" s="175" t="s">
        <v>566</v>
      </c>
      <c r="C312" s="101">
        <v>150</v>
      </c>
      <c r="D312" s="103">
        <v>44740</v>
      </c>
    </row>
    <row r="313" spans="1:4" ht="19.5" customHeight="1" x14ac:dyDescent="0.25">
      <c r="A313" s="61" t="s">
        <v>133</v>
      </c>
      <c r="B313" s="175" t="s">
        <v>567</v>
      </c>
      <c r="C313" s="101">
        <v>146.88</v>
      </c>
      <c r="D313" s="103">
        <v>44741</v>
      </c>
    </row>
    <row r="314" spans="1:4" ht="19.5" customHeight="1" x14ac:dyDescent="0.25">
      <c r="A314" s="61" t="s">
        <v>180</v>
      </c>
      <c r="B314" s="175" t="s">
        <v>179</v>
      </c>
      <c r="C314" s="101">
        <v>143.07</v>
      </c>
      <c r="D314" s="103">
        <v>44719</v>
      </c>
    </row>
    <row r="315" spans="1:4" ht="19.5" customHeight="1" x14ac:dyDescent="0.25">
      <c r="A315" s="61" t="s">
        <v>568</v>
      </c>
      <c r="B315" s="175" t="s">
        <v>569</v>
      </c>
      <c r="C315" s="101">
        <v>142</v>
      </c>
      <c r="D315" s="103">
        <v>44740</v>
      </c>
    </row>
    <row r="316" spans="1:4" ht="19.5" customHeight="1" x14ac:dyDescent="0.25">
      <c r="A316" s="61" t="s">
        <v>125</v>
      </c>
      <c r="B316" s="175" t="s">
        <v>570</v>
      </c>
      <c r="C316" s="101">
        <v>140.35</v>
      </c>
      <c r="D316" s="103">
        <v>44740</v>
      </c>
    </row>
    <row r="317" spans="1:4" ht="19.5" customHeight="1" x14ac:dyDescent="0.25">
      <c r="A317" s="61" t="s">
        <v>571</v>
      </c>
      <c r="B317" s="175" t="s">
        <v>116</v>
      </c>
      <c r="C317" s="101">
        <v>140</v>
      </c>
      <c r="D317" s="103">
        <v>44728</v>
      </c>
    </row>
    <row r="318" spans="1:4" ht="19.5" customHeight="1" x14ac:dyDescent="0.25">
      <c r="A318" s="61" t="s">
        <v>254</v>
      </c>
      <c r="B318" s="175" t="s">
        <v>572</v>
      </c>
      <c r="C318" s="101">
        <v>135</v>
      </c>
      <c r="D318" s="103">
        <v>44740</v>
      </c>
    </row>
    <row r="319" spans="1:4" ht="19.5" customHeight="1" x14ac:dyDescent="0.25">
      <c r="A319" s="61" t="s">
        <v>573</v>
      </c>
      <c r="B319" s="175" t="s">
        <v>574</v>
      </c>
      <c r="C319" s="101">
        <v>130.57</v>
      </c>
      <c r="D319" s="103">
        <v>44728</v>
      </c>
    </row>
    <row r="320" spans="1:4" ht="19.5" customHeight="1" x14ac:dyDescent="0.25">
      <c r="A320" s="61" t="s">
        <v>575</v>
      </c>
      <c r="B320" s="175" t="s">
        <v>576</v>
      </c>
      <c r="C320" s="101">
        <v>125.19</v>
      </c>
      <c r="D320" s="103">
        <v>44718</v>
      </c>
    </row>
    <row r="321" spans="1:4" ht="19.5" customHeight="1" x14ac:dyDescent="0.25">
      <c r="A321" s="61" t="s">
        <v>577</v>
      </c>
      <c r="B321" s="175" t="s">
        <v>578</v>
      </c>
      <c r="C321" s="101">
        <v>125.19</v>
      </c>
      <c r="D321" s="103">
        <v>44719</v>
      </c>
    </row>
    <row r="322" spans="1:4" ht="19.5" customHeight="1" x14ac:dyDescent="0.25">
      <c r="A322" s="61" t="s">
        <v>557</v>
      </c>
      <c r="B322" s="175" t="s">
        <v>579</v>
      </c>
      <c r="C322" s="101">
        <v>125.19</v>
      </c>
      <c r="D322" s="103">
        <v>44727</v>
      </c>
    </row>
    <row r="323" spans="1:4" ht="19.5" customHeight="1" x14ac:dyDescent="0.25">
      <c r="A323" s="61" t="s">
        <v>255</v>
      </c>
      <c r="B323" s="175" t="s">
        <v>106</v>
      </c>
      <c r="C323" s="101">
        <v>124.89</v>
      </c>
      <c r="D323" s="103">
        <v>44713</v>
      </c>
    </row>
    <row r="324" spans="1:4" ht="19.5" customHeight="1" x14ac:dyDescent="0.25">
      <c r="A324" s="61" t="s">
        <v>178</v>
      </c>
      <c r="B324" s="175" t="s">
        <v>179</v>
      </c>
      <c r="C324" s="101">
        <v>124.14</v>
      </c>
      <c r="D324" s="103">
        <v>44719</v>
      </c>
    </row>
    <row r="325" spans="1:4" ht="19.5" customHeight="1" x14ac:dyDescent="0.25">
      <c r="A325" s="61" t="s">
        <v>562</v>
      </c>
      <c r="B325" s="175" t="s">
        <v>580</v>
      </c>
      <c r="C325" s="101">
        <v>120</v>
      </c>
      <c r="D325" s="103">
        <v>44713</v>
      </c>
    </row>
    <row r="326" spans="1:4" ht="19.5" customHeight="1" x14ac:dyDescent="0.25">
      <c r="A326" s="61" t="s">
        <v>581</v>
      </c>
      <c r="B326" s="175" t="s">
        <v>582</v>
      </c>
      <c r="C326" s="101">
        <v>120</v>
      </c>
      <c r="D326" s="103">
        <v>44719</v>
      </c>
    </row>
    <row r="327" spans="1:4" ht="19.5" customHeight="1" x14ac:dyDescent="0.25">
      <c r="A327" s="61" t="s">
        <v>253</v>
      </c>
      <c r="B327" s="175" t="s">
        <v>101</v>
      </c>
      <c r="C327" s="101">
        <v>120</v>
      </c>
      <c r="D327" s="103">
        <v>44728</v>
      </c>
    </row>
    <row r="328" spans="1:4" ht="19.5" customHeight="1" x14ac:dyDescent="0.25">
      <c r="A328" s="61" t="s">
        <v>583</v>
      </c>
      <c r="B328" s="175" t="s">
        <v>584</v>
      </c>
      <c r="C328" s="101">
        <v>118.76</v>
      </c>
      <c r="D328" s="103">
        <v>44740</v>
      </c>
    </row>
    <row r="329" spans="1:4" ht="19.5" customHeight="1" x14ac:dyDescent="0.25">
      <c r="A329" s="61" t="s">
        <v>117</v>
      </c>
      <c r="B329" s="175" t="s">
        <v>585</v>
      </c>
      <c r="C329" s="101">
        <v>117.72</v>
      </c>
      <c r="D329" s="103">
        <v>44740</v>
      </c>
    </row>
    <row r="330" spans="1:4" ht="19.5" customHeight="1" x14ac:dyDescent="0.25">
      <c r="A330" s="61" t="s">
        <v>586</v>
      </c>
      <c r="B330" s="175" t="s">
        <v>123</v>
      </c>
      <c r="C330" s="101">
        <v>110.66</v>
      </c>
      <c r="D330" s="103">
        <v>44728</v>
      </c>
    </row>
    <row r="331" spans="1:4" ht="19.5" customHeight="1" x14ac:dyDescent="0.25">
      <c r="A331" s="61" t="s">
        <v>199</v>
      </c>
      <c r="B331" s="175" t="s">
        <v>123</v>
      </c>
      <c r="C331" s="101">
        <v>109.91</v>
      </c>
      <c r="D331" s="103">
        <v>44719</v>
      </c>
    </row>
    <row r="332" spans="1:4" ht="19.5" customHeight="1" x14ac:dyDescent="0.25">
      <c r="A332" s="61" t="s">
        <v>587</v>
      </c>
      <c r="B332" s="175" t="s">
        <v>97</v>
      </c>
      <c r="C332" s="101">
        <v>109.6</v>
      </c>
      <c r="D332" s="103">
        <v>44728</v>
      </c>
    </row>
    <row r="333" spans="1:4" ht="19.5" customHeight="1" x14ac:dyDescent="0.25">
      <c r="A333" s="61" t="s">
        <v>588</v>
      </c>
      <c r="B333" s="175" t="s">
        <v>589</v>
      </c>
      <c r="C333" s="101">
        <v>106.03</v>
      </c>
      <c r="D333" s="103">
        <v>44728</v>
      </c>
    </row>
    <row r="334" spans="1:4" ht="19.5" customHeight="1" x14ac:dyDescent="0.25">
      <c r="A334" s="61" t="s">
        <v>136</v>
      </c>
      <c r="B334" s="175" t="s">
        <v>157</v>
      </c>
      <c r="C334" s="101">
        <v>105.97</v>
      </c>
      <c r="D334" s="103">
        <v>44725</v>
      </c>
    </row>
    <row r="335" spans="1:4" ht="19.5" customHeight="1" x14ac:dyDescent="0.25">
      <c r="A335" s="61" t="s">
        <v>125</v>
      </c>
      <c r="B335" s="175" t="s">
        <v>100</v>
      </c>
      <c r="C335" s="101">
        <v>104</v>
      </c>
      <c r="D335" s="103">
        <v>44728</v>
      </c>
    </row>
    <row r="336" spans="1:4" ht="19.5" customHeight="1" x14ac:dyDescent="0.25">
      <c r="A336" s="61" t="s">
        <v>193</v>
      </c>
      <c r="B336" s="175" t="s">
        <v>194</v>
      </c>
      <c r="C336" s="101">
        <v>103.95</v>
      </c>
      <c r="D336" s="103">
        <v>44719</v>
      </c>
    </row>
    <row r="337" spans="1:4" ht="19.5" customHeight="1" x14ac:dyDescent="0.25">
      <c r="A337" s="61" t="s">
        <v>590</v>
      </c>
      <c r="B337" s="175" t="s">
        <v>591</v>
      </c>
      <c r="C337" s="101">
        <v>100</v>
      </c>
      <c r="D337" s="103">
        <v>44719</v>
      </c>
    </row>
    <row r="338" spans="1:4" ht="19.5" customHeight="1" x14ac:dyDescent="0.25">
      <c r="A338" s="61" t="s">
        <v>592</v>
      </c>
      <c r="B338" s="175" t="s">
        <v>200</v>
      </c>
      <c r="C338" s="101">
        <v>100</v>
      </c>
      <c r="D338" s="103">
        <v>44728</v>
      </c>
    </row>
    <row r="339" spans="1:4" ht="19.5" customHeight="1" x14ac:dyDescent="0.25">
      <c r="A339" s="61" t="s">
        <v>593</v>
      </c>
      <c r="B339" s="175" t="s">
        <v>107</v>
      </c>
      <c r="C339" s="101">
        <v>98.75</v>
      </c>
      <c r="D339" s="103">
        <v>44719</v>
      </c>
    </row>
    <row r="340" spans="1:4" ht="19.5" customHeight="1" x14ac:dyDescent="0.25">
      <c r="A340" s="61" t="s">
        <v>175</v>
      </c>
      <c r="B340" s="175" t="s">
        <v>188</v>
      </c>
      <c r="C340" s="101">
        <v>89.94</v>
      </c>
      <c r="D340" s="103">
        <v>44713</v>
      </c>
    </row>
    <row r="341" spans="1:4" ht="19.5" customHeight="1" x14ac:dyDescent="0.25">
      <c r="A341" s="61" t="s">
        <v>181</v>
      </c>
      <c r="B341" s="175" t="s">
        <v>594</v>
      </c>
      <c r="C341" s="101">
        <v>87.22</v>
      </c>
      <c r="D341" s="103">
        <v>44719</v>
      </c>
    </row>
    <row r="342" spans="1:4" ht="19.5" customHeight="1" x14ac:dyDescent="0.25">
      <c r="A342" s="61" t="s">
        <v>258</v>
      </c>
      <c r="B342" s="175" t="s">
        <v>595</v>
      </c>
      <c r="C342" s="101">
        <v>87.22</v>
      </c>
      <c r="D342" s="103">
        <v>44719</v>
      </c>
    </row>
    <row r="343" spans="1:4" ht="19.5" customHeight="1" x14ac:dyDescent="0.25">
      <c r="A343" s="61" t="s">
        <v>596</v>
      </c>
      <c r="B343" s="175" t="s">
        <v>597</v>
      </c>
      <c r="C343" s="101">
        <v>79.87</v>
      </c>
      <c r="D343" s="103">
        <v>44725</v>
      </c>
    </row>
    <row r="344" spans="1:4" ht="19.5" customHeight="1" x14ac:dyDescent="0.25">
      <c r="A344" s="61" t="s">
        <v>598</v>
      </c>
      <c r="B344" s="175" t="s">
        <v>599</v>
      </c>
      <c r="C344" s="101">
        <v>79</v>
      </c>
      <c r="D344" s="103">
        <v>44741</v>
      </c>
    </row>
    <row r="345" spans="1:4" ht="19.5" customHeight="1" x14ac:dyDescent="0.25">
      <c r="A345" s="61" t="s">
        <v>586</v>
      </c>
      <c r="B345" s="175" t="s">
        <v>123</v>
      </c>
      <c r="C345" s="101">
        <v>77.48</v>
      </c>
      <c r="D345" s="103">
        <v>44719</v>
      </c>
    </row>
    <row r="346" spans="1:4" ht="19.5" customHeight="1" x14ac:dyDescent="0.25">
      <c r="A346" s="61" t="s">
        <v>239</v>
      </c>
      <c r="B346" s="175" t="s">
        <v>600</v>
      </c>
      <c r="C346" s="101">
        <v>75</v>
      </c>
      <c r="D346" s="103">
        <v>44740</v>
      </c>
    </row>
    <row r="347" spans="1:4" ht="19.5" customHeight="1" x14ac:dyDescent="0.25">
      <c r="A347" s="61" t="s">
        <v>125</v>
      </c>
      <c r="B347" s="175" t="s">
        <v>100</v>
      </c>
      <c r="C347" s="101">
        <v>72</v>
      </c>
      <c r="D347" s="103">
        <v>44713</v>
      </c>
    </row>
    <row r="348" spans="1:4" ht="19.5" customHeight="1" x14ac:dyDescent="0.25">
      <c r="A348" s="61" t="s">
        <v>601</v>
      </c>
      <c r="B348" s="175" t="s">
        <v>602</v>
      </c>
      <c r="C348" s="101">
        <v>71</v>
      </c>
      <c r="D348" s="103">
        <v>44735</v>
      </c>
    </row>
    <row r="349" spans="1:4" ht="19.5" customHeight="1" x14ac:dyDescent="0.25">
      <c r="A349" s="61" t="s">
        <v>424</v>
      </c>
      <c r="B349" s="175" t="s">
        <v>603</v>
      </c>
      <c r="C349" s="101">
        <v>70</v>
      </c>
      <c r="D349" s="103">
        <v>44740</v>
      </c>
    </row>
    <row r="350" spans="1:4" ht="19.5" customHeight="1" x14ac:dyDescent="0.25">
      <c r="A350" s="61" t="s">
        <v>604</v>
      </c>
      <c r="B350" s="175" t="s">
        <v>605</v>
      </c>
      <c r="C350" s="101">
        <v>66.260000000000005</v>
      </c>
      <c r="D350" s="103">
        <v>44742</v>
      </c>
    </row>
    <row r="351" spans="1:4" ht="19.5" customHeight="1" x14ac:dyDescent="0.25">
      <c r="A351" s="61" t="s">
        <v>606</v>
      </c>
      <c r="B351" s="175" t="s">
        <v>607</v>
      </c>
      <c r="C351" s="101">
        <v>60.98</v>
      </c>
      <c r="D351" s="103">
        <v>44713</v>
      </c>
    </row>
    <row r="352" spans="1:4" ht="19.5" customHeight="1" x14ac:dyDescent="0.25">
      <c r="A352" s="61" t="s">
        <v>465</v>
      </c>
      <c r="B352" s="175" t="s">
        <v>466</v>
      </c>
      <c r="C352" s="101">
        <v>59.79</v>
      </c>
      <c r="D352" s="103">
        <v>44728</v>
      </c>
    </row>
    <row r="353" spans="1:4" ht="19.5" customHeight="1" x14ac:dyDescent="0.25">
      <c r="A353" s="61" t="s">
        <v>172</v>
      </c>
      <c r="B353" s="175" t="s">
        <v>608</v>
      </c>
      <c r="C353" s="101">
        <v>56</v>
      </c>
      <c r="D353" s="103">
        <v>44719</v>
      </c>
    </row>
    <row r="354" spans="1:4" ht="19.5" customHeight="1" x14ac:dyDescent="0.25">
      <c r="A354" s="61" t="s">
        <v>227</v>
      </c>
      <c r="B354" s="175" t="s">
        <v>249</v>
      </c>
      <c r="C354" s="101">
        <v>56</v>
      </c>
      <c r="D354" s="103">
        <v>44725</v>
      </c>
    </row>
    <row r="355" spans="1:4" ht="19.5" customHeight="1" x14ac:dyDescent="0.25">
      <c r="A355" s="61" t="s">
        <v>117</v>
      </c>
      <c r="B355" s="175" t="s">
        <v>126</v>
      </c>
      <c r="C355" s="101">
        <v>55.54</v>
      </c>
      <c r="D355" s="103">
        <v>44719</v>
      </c>
    </row>
    <row r="356" spans="1:4" ht="19.5" customHeight="1" x14ac:dyDescent="0.25">
      <c r="A356" s="61" t="s">
        <v>609</v>
      </c>
      <c r="B356" s="175" t="s">
        <v>116</v>
      </c>
      <c r="C356" s="101">
        <v>55.32</v>
      </c>
      <c r="D356" s="103">
        <v>44725</v>
      </c>
    </row>
    <row r="357" spans="1:4" ht="19.5" customHeight="1" x14ac:dyDescent="0.25">
      <c r="A357" s="61" t="s">
        <v>163</v>
      </c>
      <c r="B357" s="175" t="s">
        <v>219</v>
      </c>
      <c r="C357" s="101">
        <v>55</v>
      </c>
      <c r="D357" s="103">
        <v>44725</v>
      </c>
    </row>
    <row r="358" spans="1:4" ht="19.5" customHeight="1" x14ac:dyDescent="0.25">
      <c r="A358" s="61" t="s">
        <v>159</v>
      </c>
      <c r="B358" s="175" t="s">
        <v>123</v>
      </c>
      <c r="C358" s="101">
        <v>47.76</v>
      </c>
      <c r="D358" s="103">
        <v>44713</v>
      </c>
    </row>
    <row r="359" spans="1:4" ht="19.5" customHeight="1" x14ac:dyDescent="0.25">
      <c r="A359" s="61" t="s">
        <v>201</v>
      </c>
      <c r="B359" s="175" t="s">
        <v>182</v>
      </c>
      <c r="C359" s="101">
        <v>46.57</v>
      </c>
      <c r="D359" s="103">
        <v>44727</v>
      </c>
    </row>
    <row r="360" spans="1:4" ht="19.5" customHeight="1" x14ac:dyDescent="0.25">
      <c r="A360" s="61" t="s">
        <v>192</v>
      </c>
      <c r="B360" s="175" t="s">
        <v>610</v>
      </c>
      <c r="C360" s="101">
        <v>46</v>
      </c>
      <c r="D360" s="103">
        <v>44740</v>
      </c>
    </row>
    <row r="361" spans="1:4" ht="19.5" customHeight="1" x14ac:dyDescent="0.25">
      <c r="A361" s="61" t="s">
        <v>183</v>
      </c>
      <c r="B361" s="175" t="s">
        <v>182</v>
      </c>
      <c r="C361" s="101">
        <v>45.86</v>
      </c>
      <c r="D361" s="103">
        <v>44719</v>
      </c>
    </row>
    <row r="362" spans="1:4" ht="19.5" customHeight="1" x14ac:dyDescent="0.25">
      <c r="A362" s="61" t="s">
        <v>202</v>
      </c>
      <c r="B362" s="175" t="s">
        <v>611</v>
      </c>
      <c r="C362" s="101">
        <v>45</v>
      </c>
      <c r="D362" s="103">
        <v>44740</v>
      </c>
    </row>
    <row r="363" spans="1:4" ht="19.5" customHeight="1" x14ac:dyDescent="0.25">
      <c r="A363" s="61" t="s">
        <v>250</v>
      </c>
      <c r="B363" s="175" t="s">
        <v>182</v>
      </c>
      <c r="C363" s="101">
        <v>43.41</v>
      </c>
      <c r="D363" s="103">
        <v>44727</v>
      </c>
    </row>
    <row r="364" spans="1:4" ht="19.5" customHeight="1" x14ac:dyDescent="0.25">
      <c r="A364" s="61" t="s">
        <v>612</v>
      </c>
      <c r="B364" s="175" t="s">
        <v>100</v>
      </c>
      <c r="C364" s="101">
        <v>39.75</v>
      </c>
      <c r="D364" s="103">
        <v>44741</v>
      </c>
    </row>
    <row r="365" spans="1:4" ht="19.5" customHeight="1" x14ac:dyDescent="0.25">
      <c r="A365" s="61" t="s">
        <v>586</v>
      </c>
      <c r="B365" s="175" t="s">
        <v>584</v>
      </c>
      <c r="C365" s="101">
        <v>36.979999999999997</v>
      </c>
      <c r="D365" s="103">
        <v>44727</v>
      </c>
    </row>
    <row r="366" spans="1:4" ht="19.5" customHeight="1" x14ac:dyDescent="0.25">
      <c r="A366" s="61" t="s">
        <v>109</v>
      </c>
      <c r="B366" s="175" t="s">
        <v>110</v>
      </c>
      <c r="C366" s="101">
        <v>34.619999999999997</v>
      </c>
      <c r="D366" s="103">
        <v>44719</v>
      </c>
    </row>
    <row r="367" spans="1:4" ht="19.5" customHeight="1" x14ac:dyDescent="0.25">
      <c r="A367" s="61" t="s">
        <v>613</v>
      </c>
      <c r="B367" s="175" t="s">
        <v>614</v>
      </c>
      <c r="C367" s="101">
        <v>33.35</v>
      </c>
      <c r="D367" s="103">
        <v>44741</v>
      </c>
    </row>
    <row r="368" spans="1:4" ht="19.5" customHeight="1" x14ac:dyDescent="0.25">
      <c r="A368" s="61" t="s">
        <v>615</v>
      </c>
      <c r="B368" s="175" t="s">
        <v>417</v>
      </c>
      <c r="C368" s="101">
        <v>32.99</v>
      </c>
      <c r="D368" s="103">
        <v>44740</v>
      </c>
    </row>
    <row r="369" spans="1:4" ht="19.5" customHeight="1" x14ac:dyDescent="0.25">
      <c r="A369" s="61" t="s">
        <v>588</v>
      </c>
      <c r="B369" s="175" t="s">
        <v>616</v>
      </c>
      <c r="C369" s="101">
        <v>32.25</v>
      </c>
      <c r="D369" s="103">
        <v>44727</v>
      </c>
    </row>
    <row r="370" spans="1:4" ht="19.5" customHeight="1" x14ac:dyDescent="0.25">
      <c r="A370" s="61" t="s">
        <v>310</v>
      </c>
      <c r="B370" s="175" t="s">
        <v>106</v>
      </c>
      <c r="C370" s="101">
        <v>30.92</v>
      </c>
      <c r="D370" s="103">
        <v>44728</v>
      </c>
    </row>
    <row r="371" spans="1:4" ht="19.5" customHeight="1" x14ac:dyDescent="0.25">
      <c r="A371" s="61" t="s">
        <v>152</v>
      </c>
      <c r="B371" s="175" t="s">
        <v>98</v>
      </c>
      <c r="C371" s="101">
        <v>29.44</v>
      </c>
      <c r="D371" s="103">
        <v>44728</v>
      </c>
    </row>
    <row r="372" spans="1:4" ht="19.5" customHeight="1" x14ac:dyDescent="0.25">
      <c r="A372" s="61" t="s">
        <v>184</v>
      </c>
      <c r="B372" s="175" t="s">
        <v>182</v>
      </c>
      <c r="C372" s="101">
        <v>29.19</v>
      </c>
      <c r="D372" s="103">
        <v>44727</v>
      </c>
    </row>
    <row r="373" spans="1:4" ht="19.5" customHeight="1" x14ac:dyDescent="0.25">
      <c r="A373" s="61" t="s">
        <v>247</v>
      </c>
      <c r="B373" s="175" t="s">
        <v>617</v>
      </c>
      <c r="C373" s="101">
        <v>29.12</v>
      </c>
      <c r="D373" s="103">
        <v>44741</v>
      </c>
    </row>
    <row r="374" spans="1:4" ht="19.5" customHeight="1" x14ac:dyDescent="0.25">
      <c r="A374" s="61" t="s">
        <v>187</v>
      </c>
      <c r="B374" s="175" t="s">
        <v>107</v>
      </c>
      <c r="C374" s="101">
        <v>28</v>
      </c>
      <c r="D374" s="103">
        <v>44734</v>
      </c>
    </row>
    <row r="375" spans="1:4" ht="19.5" customHeight="1" x14ac:dyDescent="0.25">
      <c r="A375" s="61" t="s">
        <v>546</v>
      </c>
      <c r="B375" s="175" t="s">
        <v>618</v>
      </c>
      <c r="C375" s="101">
        <v>27.45</v>
      </c>
      <c r="D375" s="103">
        <v>44728</v>
      </c>
    </row>
    <row r="376" spans="1:4" ht="19.5" customHeight="1" x14ac:dyDescent="0.25">
      <c r="A376" s="61" t="s">
        <v>229</v>
      </c>
      <c r="B376" s="175" t="s">
        <v>619</v>
      </c>
      <c r="C376" s="101">
        <v>27.34</v>
      </c>
      <c r="D376" s="103">
        <v>44740</v>
      </c>
    </row>
    <row r="377" spans="1:4" ht="19.5" customHeight="1" x14ac:dyDescent="0.25">
      <c r="A377" s="61" t="s">
        <v>454</v>
      </c>
      <c r="B377" s="175" t="s">
        <v>111</v>
      </c>
      <c r="C377" s="101">
        <v>26.96</v>
      </c>
      <c r="D377" s="103">
        <v>44740</v>
      </c>
    </row>
    <row r="378" spans="1:4" ht="19.5" customHeight="1" x14ac:dyDescent="0.25">
      <c r="A378" s="61" t="s">
        <v>117</v>
      </c>
      <c r="B378" s="175" t="s">
        <v>620</v>
      </c>
      <c r="C378" s="101">
        <v>26.64</v>
      </c>
      <c r="D378" s="103">
        <v>44713</v>
      </c>
    </row>
    <row r="379" spans="1:4" ht="19.5" customHeight="1" x14ac:dyDescent="0.25">
      <c r="A379" s="61" t="s">
        <v>588</v>
      </c>
      <c r="B379" s="175" t="s">
        <v>621</v>
      </c>
      <c r="C379" s="101">
        <v>26.36</v>
      </c>
      <c r="D379" s="103">
        <v>44718</v>
      </c>
    </row>
    <row r="380" spans="1:4" ht="19.5" customHeight="1" x14ac:dyDescent="0.25">
      <c r="A380" s="61" t="s">
        <v>546</v>
      </c>
      <c r="B380" s="175" t="s">
        <v>116</v>
      </c>
      <c r="C380" s="101">
        <v>25.99</v>
      </c>
      <c r="D380" s="103">
        <v>44740</v>
      </c>
    </row>
    <row r="381" spans="1:4" ht="19.5" customHeight="1" x14ac:dyDescent="0.25">
      <c r="A381" s="61" t="s">
        <v>203</v>
      </c>
      <c r="B381" s="175" t="s">
        <v>622</v>
      </c>
      <c r="C381" s="101">
        <v>21.42</v>
      </c>
      <c r="D381" s="103">
        <v>44713</v>
      </c>
    </row>
    <row r="382" spans="1:4" ht="19.5" customHeight="1" x14ac:dyDescent="0.25">
      <c r="A382" s="61" t="s">
        <v>623</v>
      </c>
      <c r="B382" s="175" t="s">
        <v>624</v>
      </c>
      <c r="C382" s="101">
        <v>19.149999999999999</v>
      </c>
      <c r="D382" s="103">
        <v>44735</v>
      </c>
    </row>
    <row r="383" spans="1:4" ht="19.5" customHeight="1" x14ac:dyDescent="0.25">
      <c r="A383" s="61" t="s">
        <v>256</v>
      </c>
      <c r="B383" s="175" t="s">
        <v>257</v>
      </c>
      <c r="C383" s="101">
        <v>17.2</v>
      </c>
      <c r="D383" s="103">
        <v>44718</v>
      </c>
    </row>
    <row r="384" spans="1:4" ht="19.5" customHeight="1" x14ac:dyDescent="0.25">
      <c r="A384" s="61" t="s">
        <v>625</v>
      </c>
      <c r="B384" s="175" t="s">
        <v>257</v>
      </c>
      <c r="C384" s="101">
        <v>11.35</v>
      </c>
      <c r="D384" s="103">
        <v>44718</v>
      </c>
    </row>
    <row r="385" spans="1:4" ht="19.5" customHeight="1" x14ac:dyDescent="0.25">
      <c r="A385" s="61" t="s">
        <v>204</v>
      </c>
      <c r="B385" s="175" t="s">
        <v>101</v>
      </c>
      <c r="C385" s="101">
        <v>10.5</v>
      </c>
      <c r="D385" s="103">
        <v>44728</v>
      </c>
    </row>
    <row r="386" spans="1:4" ht="19.5" customHeight="1" x14ac:dyDescent="0.25">
      <c r="A386" s="61" t="s">
        <v>626</v>
      </c>
      <c r="B386" s="175" t="s">
        <v>627</v>
      </c>
      <c r="C386" s="101">
        <v>7.99</v>
      </c>
      <c r="D386" s="103">
        <v>44719</v>
      </c>
    </row>
    <row r="387" spans="1:4" ht="19.5" customHeight="1" x14ac:dyDescent="0.25">
      <c r="A387" s="61" t="s">
        <v>586</v>
      </c>
      <c r="B387" s="175" t="s">
        <v>223</v>
      </c>
      <c r="C387" s="101">
        <v>7</v>
      </c>
      <c r="D387" s="103">
        <v>44718</v>
      </c>
    </row>
    <row r="388" spans="1:4" ht="19.5" customHeight="1" x14ac:dyDescent="0.25">
      <c r="A388" s="61" t="s">
        <v>628</v>
      </c>
      <c r="B388" s="175" t="s">
        <v>421</v>
      </c>
      <c r="C388" s="101">
        <v>3.98</v>
      </c>
      <c r="D388" s="103">
        <v>44728</v>
      </c>
    </row>
    <row r="389" spans="1:4" ht="19.5" customHeight="1" x14ac:dyDescent="0.25">
      <c r="A389" s="61" t="s">
        <v>629</v>
      </c>
      <c r="B389" s="175" t="s">
        <v>182</v>
      </c>
      <c r="C389" s="101">
        <v>3.51</v>
      </c>
      <c r="D389" s="103">
        <v>44727</v>
      </c>
    </row>
    <row r="390" spans="1:4" ht="19.5" customHeight="1" x14ac:dyDescent="0.25">
      <c r="A390" s="179"/>
      <c r="B390" s="175"/>
      <c r="C390" s="181"/>
      <c r="D390" s="180"/>
    </row>
    <row r="391" spans="1:4" ht="19.5" customHeight="1" thickBot="1" x14ac:dyDescent="0.3">
      <c r="A391" s="179"/>
      <c r="B391" s="175"/>
      <c r="C391" s="182"/>
      <c r="D391" s="183"/>
    </row>
    <row r="392" spans="1:4" ht="19.5" customHeight="1" thickTop="1" thickBot="1" x14ac:dyDescent="0.3">
      <c r="A392" s="184"/>
      <c r="B392" s="185"/>
      <c r="C392" s="186"/>
      <c r="D392" s="187"/>
    </row>
  </sheetData>
  <mergeCells count="2">
    <mergeCell ref="A2:D2"/>
    <mergeCell ref="A1:D1"/>
  </mergeCells>
  <phoneticPr fontId="0" type="noConversion"/>
  <printOptions horizontalCentered="1"/>
  <pageMargins left="0.75" right="0.75" top="0.75" bottom="0.75" header="0.5" footer="0.5"/>
  <pageSetup scale="70" orientation="landscape" horizontalDpi="4294967292" verticalDpi="300" r:id="rId1"/>
  <headerFooter alignWithMargins="0"/>
  <rowBreaks count="1" manualBreakCount="1">
    <brk id="3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Inc. &amp; Exp.</vt:lpstr>
      <vt:lpstr>Bank Balances</vt:lpstr>
      <vt:lpstr>Expenditures</vt:lpstr>
      <vt:lpstr>'Balance Sheet'!Print_Area</vt:lpstr>
      <vt:lpstr>Expenditures!Print_Area</vt:lpstr>
      <vt:lpstr>'Inc. &amp; Exp.'!Print_Area</vt:lpstr>
      <vt:lpstr>Expenditures!Print_Titles</vt:lpstr>
    </vt:vector>
  </TitlesOfParts>
  <Company>McLENNAN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Nerworking Services</dc:creator>
  <cp:lastModifiedBy>Stephen Benson</cp:lastModifiedBy>
  <cp:lastPrinted>2019-08-26T19:44:29Z</cp:lastPrinted>
  <dcterms:created xsi:type="dcterms:W3CDTF">1999-01-04T15:32:22Z</dcterms:created>
  <dcterms:modified xsi:type="dcterms:W3CDTF">2022-07-26T16:56:26Z</dcterms:modified>
</cp:coreProperties>
</file>