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9"/>
  <workbookPr codeName="ThisWorkbook"/>
  <mc:AlternateContent xmlns:mc="http://schemas.openxmlformats.org/markup-compatibility/2006">
    <mc:Choice Requires="x15">
      <x15ac:absPath xmlns:x15ac="http://schemas.microsoft.com/office/spreadsheetml/2010/11/ac" url="H:\BOT\September 2022\"/>
    </mc:Choice>
  </mc:AlternateContent>
  <xr:revisionPtr revIDLastSave="0" documentId="13_ncr:1_{4C1CCAAC-562C-4CD0-B0A9-E9CA899CCBC9}" xr6:coauthVersionLast="36" xr6:coauthVersionMax="36" xr10:uidLastSave="{00000000-0000-0000-0000-000000000000}"/>
  <bookViews>
    <workbookView xWindow="0" yWindow="0" windowWidth="23040" windowHeight="8484" tabRatio="601" activeTab="1" xr2:uid="{00000000-000D-0000-FFFF-FFFF00000000}"/>
  </bookViews>
  <sheets>
    <sheet name="Balance Sheet" sheetId="9" r:id="rId1"/>
    <sheet name="Inc. &amp; Exp." sheetId="15" r:id="rId2"/>
    <sheet name="Bank Balances" sheetId="16" r:id="rId3"/>
    <sheet name="Expenditures" sheetId="13" r:id="rId4"/>
  </sheets>
  <definedNames>
    <definedName name="_xlnm.Print_Area" localSheetId="0">'Balance Sheet'!$A$1:$D$38</definedName>
    <definedName name="_xlnm.Print_Area" localSheetId="3">Expenditures!$A$1:$F$211</definedName>
    <definedName name="_xlnm.Print_Area" localSheetId="1">'Inc. &amp; Exp.'!$A$1:$I$66</definedName>
    <definedName name="_xlnm.Print_Titles" localSheetId="3">Expenditures!$1:$3</definedName>
  </definedNames>
  <calcPr calcId="191029"/>
</workbook>
</file>

<file path=xl/calcChain.xml><?xml version="1.0" encoding="utf-8"?>
<calcChain xmlns="http://schemas.openxmlformats.org/spreadsheetml/2006/main">
  <c r="B58" i="15" l="1"/>
  <c r="C58" i="15"/>
  <c r="H53" i="15"/>
  <c r="D58" i="15"/>
  <c r="D60" i="15" s="1"/>
  <c r="F53" i="15"/>
  <c r="D53" i="15"/>
  <c r="F46" i="15" l="1"/>
  <c r="C466" i="13"/>
  <c r="K9" i="16"/>
  <c r="C10" i="9"/>
  <c r="B15" i="16" l="1"/>
  <c r="C15" i="16"/>
  <c r="I26" i="16"/>
  <c r="H25" i="16"/>
  <c r="H26" i="16" s="1"/>
  <c r="F25" i="16"/>
  <c r="J24" i="16"/>
  <c r="J23" i="16"/>
  <c r="J22" i="16"/>
  <c r="J21" i="16"/>
  <c r="J20" i="16"/>
  <c r="J19" i="16"/>
  <c r="J25" i="16" s="1"/>
  <c r="J18" i="16"/>
  <c r="J16" i="16"/>
  <c r="I15" i="16"/>
  <c r="J14" i="16"/>
  <c r="J13" i="16"/>
  <c r="J12" i="16"/>
  <c r="J11" i="16"/>
  <c r="J10" i="16"/>
  <c r="G9" i="16"/>
  <c r="G15" i="16" s="1"/>
  <c r="G26" i="16" s="1"/>
  <c r="F9" i="16"/>
  <c r="J9" i="16" s="1"/>
  <c r="J15" i="16" s="1"/>
  <c r="E58" i="15"/>
  <c r="F48" i="15"/>
  <c r="J26" i="16" l="1"/>
  <c r="F15" i="16"/>
  <c r="F26" i="16" s="1"/>
  <c r="D30" i="15" l="1"/>
  <c r="E9" i="15" l="1"/>
  <c r="D32" i="9"/>
  <c r="D31" i="9"/>
  <c r="D30" i="9"/>
  <c r="D26" i="9"/>
  <c r="D25" i="9"/>
  <c r="D24" i="9"/>
  <c r="D23" i="9"/>
  <c r="D22" i="9"/>
  <c r="D21" i="9"/>
  <c r="D20" i="9"/>
  <c r="D14" i="9"/>
  <c r="D13" i="9"/>
  <c r="D12" i="9"/>
  <c r="D11" i="9"/>
  <c r="D10" i="9"/>
  <c r="D9" i="9"/>
  <c r="D25" i="16" l="1"/>
  <c r="K25" i="16"/>
  <c r="M25" i="16"/>
  <c r="B25" i="16"/>
  <c r="O9" i="16" l="1"/>
  <c r="O10" i="16"/>
  <c r="O11" i="16"/>
  <c r="O12" i="16"/>
  <c r="O13" i="16"/>
  <c r="O14" i="16"/>
  <c r="O19" i="16" l="1"/>
  <c r="O20" i="16"/>
  <c r="O21" i="16"/>
  <c r="O22" i="16"/>
  <c r="O18" i="16"/>
  <c r="O16" i="16"/>
  <c r="N15" i="16"/>
  <c r="O25" i="16" l="1"/>
  <c r="N26" i="16"/>
  <c r="G28" i="15"/>
  <c r="H35" i="15" l="1"/>
  <c r="I35" i="15"/>
  <c r="G35" i="15"/>
  <c r="F51" i="15" l="1"/>
  <c r="F58" i="15" s="1"/>
  <c r="D51" i="15"/>
  <c r="G58" i="15" l="1"/>
  <c r="F60" i="15"/>
  <c r="B51" i="15"/>
  <c r="E20" i="16" l="1"/>
  <c r="E18" i="16"/>
  <c r="E19" i="16"/>
  <c r="E21" i="16"/>
  <c r="E22" i="16"/>
  <c r="E51" i="15"/>
  <c r="E25" i="16" l="1"/>
  <c r="E14" i="16" l="1"/>
  <c r="E13" i="16"/>
  <c r="E12" i="16"/>
  <c r="E11" i="16"/>
  <c r="E10" i="16"/>
  <c r="E9" i="16"/>
  <c r="K15" i="16" l="1"/>
  <c r="C26" i="16"/>
  <c r="D26" i="16"/>
  <c r="B26" i="16"/>
  <c r="E15" i="16" l="1"/>
  <c r="E16" i="16"/>
  <c r="G45" i="15"/>
  <c r="G43" i="15"/>
  <c r="H42" i="15"/>
  <c r="H41" i="15"/>
  <c r="G34" i="15"/>
  <c r="G31" i="15"/>
  <c r="G26" i="15"/>
  <c r="G21" i="15"/>
  <c r="G20" i="15"/>
  <c r="G19" i="15"/>
  <c r="G17" i="15"/>
  <c r="G15" i="15"/>
  <c r="H16" i="15"/>
  <c r="H14" i="15"/>
  <c r="H13" i="15"/>
  <c r="G13" i="15"/>
  <c r="I12" i="15"/>
  <c r="C28" i="9"/>
  <c r="G18" i="15"/>
  <c r="G16" i="15"/>
  <c r="B28" i="9"/>
  <c r="G9" i="15"/>
  <c r="H9" i="15"/>
  <c r="I9" i="15"/>
  <c r="I10" i="15"/>
  <c r="H10" i="15"/>
  <c r="E12" i="15"/>
  <c r="E13" i="15"/>
  <c r="E14" i="15"/>
  <c r="E15" i="15"/>
  <c r="E16" i="15"/>
  <c r="I16" i="15"/>
  <c r="E17" i="15"/>
  <c r="E18" i="15"/>
  <c r="I18" i="15"/>
  <c r="E19" i="15"/>
  <c r="E20" i="15"/>
  <c r="E21" i="15"/>
  <c r="E23" i="15"/>
  <c r="G23" i="15"/>
  <c r="H23" i="15"/>
  <c r="I23" i="15"/>
  <c r="G24" i="15"/>
  <c r="H24" i="15"/>
  <c r="I24" i="15"/>
  <c r="E26" i="15"/>
  <c r="H26" i="15"/>
  <c r="I26" i="15"/>
  <c r="E28" i="15"/>
  <c r="H28" i="15"/>
  <c r="I28" i="15"/>
  <c r="E30" i="15"/>
  <c r="G30" i="15"/>
  <c r="H30" i="15"/>
  <c r="I30" i="15"/>
  <c r="E31" i="15"/>
  <c r="E34" i="15"/>
  <c r="E36" i="15"/>
  <c r="B38" i="15"/>
  <c r="D38" i="15"/>
  <c r="E41" i="15"/>
  <c r="G41" i="15"/>
  <c r="E42" i="15"/>
  <c r="I42" i="15"/>
  <c r="E43" i="15"/>
  <c r="E44" i="15"/>
  <c r="G44" i="15"/>
  <c r="H44" i="15"/>
  <c r="I44" i="15"/>
  <c r="E45" i="15"/>
  <c r="I45" i="15"/>
  <c r="E46" i="15"/>
  <c r="E47" i="15"/>
  <c r="G47" i="15"/>
  <c r="H47" i="15"/>
  <c r="I47" i="15"/>
  <c r="E48" i="15"/>
  <c r="G48" i="15"/>
  <c r="H48" i="15"/>
  <c r="I48" i="15"/>
  <c r="E49" i="15"/>
  <c r="G49" i="15"/>
  <c r="H49" i="15"/>
  <c r="I49" i="15"/>
  <c r="C51" i="15"/>
  <c r="B16" i="9"/>
  <c r="B35" i="9"/>
  <c r="H15" i="15"/>
  <c r="H18" i="15"/>
  <c r="G14" i="15"/>
  <c r="I13" i="15"/>
  <c r="I21" i="15"/>
  <c r="G42" i="15"/>
  <c r="I15" i="15"/>
  <c r="E38" i="15" l="1"/>
  <c r="B37" i="9"/>
  <c r="M26" i="16"/>
  <c r="C38" i="15"/>
  <c r="E26" i="16"/>
  <c r="H12" i="15"/>
  <c r="G12" i="15"/>
  <c r="D16" i="9"/>
  <c r="I43" i="15"/>
  <c r="H43" i="15"/>
  <c r="K26" i="16"/>
  <c r="C16" i="9"/>
  <c r="H45" i="15"/>
  <c r="I31" i="15"/>
  <c r="H17" i="15"/>
  <c r="H21" i="15"/>
  <c r="H20" i="15"/>
  <c r="H34" i="15"/>
  <c r="H31" i="15"/>
  <c r="I34" i="15"/>
  <c r="I14" i="15"/>
  <c r="I19" i="15"/>
  <c r="I20" i="15"/>
  <c r="I41" i="15"/>
  <c r="H19" i="15"/>
  <c r="I17" i="15"/>
  <c r="D28" i="9"/>
  <c r="G51" i="15" l="1"/>
  <c r="I51" i="15"/>
  <c r="H46" i="15"/>
  <c r="H51" i="15" s="1"/>
  <c r="G46" i="15"/>
  <c r="I46" i="15"/>
  <c r="I36" i="15"/>
  <c r="H36" i="15"/>
  <c r="H38" i="15" s="1"/>
  <c r="F38" i="15"/>
  <c r="G36" i="15"/>
  <c r="C33" i="9" l="1"/>
  <c r="D33" i="9" s="1"/>
  <c r="I38" i="15"/>
  <c r="G38" i="15"/>
  <c r="H60" i="15"/>
  <c r="C35" i="9" l="1"/>
  <c r="I60" i="15"/>
  <c r="D35" i="9" l="1"/>
  <c r="D37" i="9" s="1"/>
  <c r="C37" i="9"/>
  <c r="L15" i="16" l="1"/>
  <c r="L26" i="16" s="1"/>
  <c r="O15" i="16" l="1"/>
  <c r="O26" i="16" s="1"/>
</calcChain>
</file>

<file path=xl/sharedStrings.xml><?xml version="1.0" encoding="utf-8"?>
<sst xmlns="http://schemas.openxmlformats.org/spreadsheetml/2006/main" count="1064" uniqueCount="665">
  <si>
    <t>McLennan Community College</t>
  </si>
  <si>
    <t>Balance Sheet (Current Unrestricted Funds)</t>
  </si>
  <si>
    <t>Difference</t>
  </si>
  <si>
    <t>ASSETS</t>
  </si>
  <si>
    <t>Inventory</t>
  </si>
  <si>
    <t>Prepaids</t>
  </si>
  <si>
    <t>TOTAL ASSETS</t>
  </si>
  <si>
    <t>LIABILITIES AND FUND BALANCES</t>
  </si>
  <si>
    <t>Deferred Revenues</t>
  </si>
  <si>
    <t>TOTAL LIABILITIES</t>
  </si>
  <si>
    <t>Fund Balances</t>
  </si>
  <si>
    <t>Operating Changes</t>
  </si>
  <si>
    <t>TOTAL FUND BALANCE</t>
  </si>
  <si>
    <t>Income &amp; Expenditures (Current Unrestricted Funds)</t>
  </si>
  <si>
    <t>Cum. Inc./Exp.</t>
  </si>
  <si>
    <t>% Received</t>
  </si>
  <si>
    <t>or Disbursed</t>
  </si>
  <si>
    <t>Income</t>
  </si>
  <si>
    <t>Tuition</t>
  </si>
  <si>
    <t>Summer Tuition</t>
  </si>
  <si>
    <t>Tuition - Non Credit VOC</t>
  </si>
  <si>
    <t>Taxes</t>
  </si>
  <si>
    <t xml:space="preserve">    Transfer to CIF</t>
  </si>
  <si>
    <t>Interest Income</t>
  </si>
  <si>
    <t>Grants, Donations, Etc</t>
  </si>
  <si>
    <t>Other Income</t>
  </si>
  <si>
    <t>Miscellaneous Income</t>
  </si>
  <si>
    <t>Auxiliary</t>
  </si>
  <si>
    <t xml:space="preserve">  Auxiliary--Other income</t>
  </si>
  <si>
    <t>Total Income</t>
  </si>
  <si>
    <t>Expenditures</t>
  </si>
  <si>
    <t>Travel, Dues, Insurance</t>
  </si>
  <si>
    <t>Technology</t>
  </si>
  <si>
    <t>Reserve</t>
  </si>
  <si>
    <t>Purchases for Resale</t>
  </si>
  <si>
    <t>Total</t>
  </si>
  <si>
    <t xml:space="preserve"> </t>
  </si>
  <si>
    <t>Operating Serv. &amp; Supp.</t>
  </si>
  <si>
    <t>Capital Expenditures</t>
  </si>
  <si>
    <t>Payee</t>
  </si>
  <si>
    <t>Amount</t>
  </si>
  <si>
    <t>Date</t>
  </si>
  <si>
    <t>TOTAL LIABILITIES &amp; FUND BALANCE</t>
  </si>
  <si>
    <t xml:space="preserve">  Bookstore</t>
  </si>
  <si>
    <t>Credit Fees</t>
  </si>
  <si>
    <t>Continuing Ed. Fees</t>
  </si>
  <si>
    <t>Tuition Non/Credit Community Programs</t>
  </si>
  <si>
    <t>Tuition--Teacher Certification</t>
  </si>
  <si>
    <t>Tuition--Corporate Prof. Training</t>
  </si>
  <si>
    <t>Salaries &amp; Benefits</t>
  </si>
  <si>
    <t>Other Expenditures</t>
  </si>
  <si>
    <t>State Appropriations (Regular)</t>
  </si>
  <si>
    <t>Deferred outflows related to GASB 68</t>
  </si>
  <si>
    <t>Deferred inflows related to GASB 68</t>
  </si>
  <si>
    <t>State Appropriations (Hazelwood)</t>
  </si>
  <si>
    <t>Deferred outflows related to GASB 75</t>
  </si>
  <si>
    <t>Net Pension Liability GASB 68</t>
  </si>
  <si>
    <t>Net OPEB Liability GASB 75</t>
  </si>
  <si>
    <t>Deferred inflows related to GASB 75</t>
  </si>
  <si>
    <t xml:space="preserve">Adjustment for GASB 68 </t>
  </si>
  <si>
    <t>Adjustment for GASB 75</t>
  </si>
  <si>
    <t>BANK BALANCES AND INVESTMENTS</t>
  </si>
  <si>
    <t>Unrestr.</t>
  </si>
  <si>
    <t>Other</t>
  </si>
  <si>
    <t>Funds</t>
  </si>
  <si>
    <t>Tax Bonds</t>
  </si>
  <si>
    <t>Bank Accounts</t>
  </si>
  <si>
    <t xml:space="preserve">   Auxiliary Fund</t>
  </si>
  <si>
    <t xml:space="preserve">   Payroll Fund</t>
  </si>
  <si>
    <t xml:space="preserve">   Federal Fund</t>
  </si>
  <si>
    <t>Total Bank Accounts</t>
  </si>
  <si>
    <t>Misc. Petty Cash Accounts</t>
  </si>
  <si>
    <t>Investments</t>
  </si>
  <si>
    <t xml:space="preserve">   TexPool</t>
  </si>
  <si>
    <t xml:space="preserve">   Lone Star Investment </t>
  </si>
  <si>
    <t>Total Investments</t>
  </si>
  <si>
    <t>Total Cash &amp; Investments</t>
  </si>
  <si>
    <t xml:space="preserve">   Worker's Comp</t>
  </si>
  <si>
    <t xml:space="preserve">   TFNB ICS</t>
  </si>
  <si>
    <t xml:space="preserve">   TFNB MMA</t>
  </si>
  <si>
    <t>2020/2021</t>
  </si>
  <si>
    <t>Purpose</t>
  </si>
  <si>
    <t xml:space="preserve">   General Operating</t>
  </si>
  <si>
    <t>Scholarships &amp; Exemptions</t>
  </si>
  <si>
    <t>Accounts Receivable</t>
  </si>
  <si>
    <t>Cash and Investments</t>
  </si>
  <si>
    <t>Revised Budget</t>
  </si>
  <si>
    <t>Accounts Payable</t>
  </si>
  <si>
    <t>Misc. Liabilities</t>
  </si>
  <si>
    <t>Debt Service</t>
  </si>
  <si>
    <t>Citibank</t>
  </si>
  <si>
    <t>Campus-Utilities</t>
  </si>
  <si>
    <t>Shamrock Property Management</t>
  </si>
  <si>
    <t>City of Waco - Water Dept.</t>
  </si>
  <si>
    <t>Bain Paper Company</t>
  </si>
  <si>
    <t>Custodial-Supplies</t>
  </si>
  <si>
    <t>Central Utilities-Supplies</t>
  </si>
  <si>
    <t>Child Development-Supplies</t>
  </si>
  <si>
    <t>Marcom-Advertising</t>
  </si>
  <si>
    <t>Dealers Electrical Supply</t>
  </si>
  <si>
    <t>Office Depot</t>
  </si>
  <si>
    <t>Grande Communications</t>
  </si>
  <si>
    <t>Music-Supplies</t>
  </si>
  <si>
    <t>Building Maintenance-Supplies</t>
  </si>
  <si>
    <t>Physical Plant-Supplies</t>
  </si>
  <si>
    <t>AT&amp;T</t>
  </si>
  <si>
    <t>ISS-Telephone</t>
  </si>
  <si>
    <t>Grounds-Supplies</t>
  </si>
  <si>
    <t>HEB Credit Receivables</t>
  </si>
  <si>
    <t>Food Services-Supplies</t>
  </si>
  <si>
    <t>Landscape Supply</t>
  </si>
  <si>
    <t>Ranch-Supplies</t>
  </si>
  <si>
    <t>AT&amp;T Mobility</t>
  </si>
  <si>
    <t>Fuelman</t>
  </si>
  <si>
    <t>Cosmetology-Supplies</t>
  </si>
  <si>
    <t>Library-Books</t>
  </si>
  <si>
    <t>American DataBank LLC</t>
  </si>
  <si>
    <t>Physical Plant-Auto Maintenance</t>
  </si>
  <si>
    <t>Green Life Interiors</t>
  </si>
  <si>
    <t>Star Supply Inc</t>
  </si>
  <si>
    <t>Child Development-Telephone</t>
  </si>
  <si>
    <t>Vet Tech-Supplies</t>
  </si>
  <si>
    <t>Procurement Card- Departmental Charges</t>
  </si>
  <si>
    <t>2021/2022</t>
  </si>
  <si>
    <t xml:space="preserve">  Food Services</t>
  </si>
  <si>
    <t>Texas Golf Karts</t>
  </si>
  <si>
    <t xml:space="preserve">   Texas Range</t>
  </si>
  <si>
    <t>Amazon Capital Services</t>
  </si>
  <si>
    <t>President's Office-Sponsorship</t>
  </si>
  <si>
    <t>U.S. Foods Inc</t>
  </si>
  <si>
    <t xml:space="preserve">   Receivables</t>
  </si>
  <si>
    <t>Rabroker AC and Plumbing</t>
  </si>
  <si>
    <t>Barsh Company</t>
  </si>
  <si>
    <t>ATMOS ENERGY</t>
  </si>
  <si>
    <t>Integ</t>
  </si>
  <si>
    <t>Worth Hydrochem of Central Tex</t>
  </si>
  <si>
    <t>Dupuy Oxygen &amp; Supply Co.</t>
  </si>
  <si>
    <t>Total Office Solutions</t>
  </si>
  <si>
    <t>Smoot-Anderson Company, Inc.</t>
  </si>
  <si>
    <t>Airgas USA, LLC</t>
  </si>
  <si>
    <t>Pledged Tuition, Interest &amp; Aux</t>
  </si>
  <si>
    <t>Pledged Tuition: Scholarship</t>
  </si>
  <si>
    <t>CIF</t>
  </si>
  <si>
    <t>Coca-Cola Southwest Beverages</t>
  </si>
  <si>
    <t>O'Reilly Automotive, Inc</t>
  </si>
  <si>
    <t>Jason's Deli</t>
  </si>
  <si>
    <t>Summit Electric Supply Co</t>
  </si>
  <si>
    <t>American Heart Association</t>
  </si>
  <si>
    <t>855bugs.com</t>
  </si>
  <si>
    <t>American Bottling Company</t>
  </si>
  <si>
    <t>President's Office-Membership Dues</t>
  </si>
  <si>
    <t>Ricoh USA, Inc</t>
  </si>
  <si>
    <t>North Waco Tropical Fish</t>
  </si>
  <si>
    <t>Greater Waco Chamber</t>
  </si>
  <si>
    <t>Hewlett Packard</t>
  </si>
  <si>
    <t>SBDC-Travel</t>
  </si>
  <si>
    <t>Jason N. Ehler</t>
  </si>
  <si>
    <t>Ronnie G. Brooks</t>
  </si>
  <si>
    <t>CE-Travel</t>
  </si>
  <si>
    <t>Stephanie M. Maultsby</t>
  </si>
  <si>
    <t>MCC Foundation</t>
  </si>
  <si>
    <t>Pocket Nurse</t>
  </si>
  <si>
    <t>Inceptia</t>
  </si>
  <si>
    <t>NEI Datacom</t>
  </si>
  <si>
    <t>Follett Higher Education Group</t>
  </si>
  <si>
    <t>The Tire House</t>
  </si>
  <si>
    <t>Zoom Video Communications, Inc</t>
  </si>
  <si>
    <t>NTTA</t>
  </si>
  <si>
    <t>The College Board</t>
  </si>
  <si>
    <t xml:space="preserve">   TFNB CD</t>
  </si>
  <si>
    <t>Texas General Land Office</t>
  </si>
  <si>
    <t>Dell, Inc</t>
  </si>
  <si>
    <t>Gray Television Group, Inc.</t>
  </si>
  <si>
    <t>Community Health-Supplies</t>
  </si>
  <si>
    <t>Baylor University</t>
  </si>
  <si>
    <t>Prophecy Media Group, LLC</t>
  </si>
  <si>
    <t>EMS-Supplies</t>
  </si>
  <si>
    <t>Fire Academy-Supplies</t>
  </si>
  <si>
    <t>Firmin Business Forms, Inc.</t>
  </si>
  <si>
    <t>Lochridge-Priest, Inc.</t>
  </si>
  <si>
    <t>Lingo Communications</t>
  </si>
  <si>
    <t>Steve Treese</t>
  </si>
  <si>
    <t>Riesel Rustler</t>
  </si>
  <si>
    <t>Valley Mills Progress</t>
  </si>
  <si>
    <t>J.W. Pepper &amp; Son Inc</t>
  </si>
  <si>
    <t>TRIO EOC-Travel</t>
  </si>
  <si>
    <t>Hugo Sierra</t>
  </si>
  <si>
    <t>YBP Library Services</t>
  </si>
  <si>
    <t>4IMPRINT, Inc.</t>
  </si>
  <si>
    <t>ISS-Cloud Services</t>
  </si>
  <si>
    <t>Bar None Country Store</t>
  </si>
  <si>
    <t>Universal Companies, Inc</t>
  </si>
  <si>
    <t>Apple Computer, Inc</t>
  </si>
  <si>
    <t>Waco Tribune Herald</t>
  </si>
  <si>
    <t>CE-Contract Instruction</t>
  </si>
  <si>
    <t>Wells Fargo Vendor</t>
  </si>
  <si>
    <t>The Huntington National Bank</t>
  </si>
  <si>
    <t>Athletics-Mower Lease</t>
  </si>
  <si>
    <t>Heart of Texas Workforce Dev.</t>
  </si>
  <si>
    <t>Adult Education-Infrastructure Costs</t>
  </si>
  <si>
    <t>Gale/Cengage Learning</t>
  </si>
  <si>
    <t>Athletics-Travel</t>
  </si>
  <si>
    <t>Pura Vida Paddle LLC</t>
  </si>
  <si>
    <t>Health Professions-Immunization Tracking</t>
  </si>
  <si>
    <t>Ridgewood Country Club</t>
  </si>
  <si>
    <t>Vet Tech-Online Access</t>
  </si>
  <si>
    <t>Purvis Industries</t>
  </si>
  <si>
    <t>Door Control Services, Inc</t>
  </si>
  <si>
    <t>Athletics-Supplies</t>
  </si>
  <si>
    <t>Valvoline LLC</t>
  </si>
  <si>
    <t>Johnette McKown</t>
  </si>
  <si>
    <t>Dawn M. Schulz</t>
  </si>
  <si>
    <t>CE-Instructional Supplies</t>
  </si>
  <si>
    <t>Mirion Technologies (GDS) Inc</t>
  </si>
  <si>
    <t>OCLC Inc</t>
  </si>
  <si>
    <t>Legal-Fees</t>
  </si>
  <si>
    <t>Marianna Industries, Inc.</t>
  </si>
  <si>
    <t>Audacy Operations Inc</t>
  </si>
  <si>
    <t>The Lamar Companies</t>
  </si>
  <si>
    <t>McLennan County Extension Offi</t>
  </si>
  <si>
    <t>Kids College-Contract Instruction</t>
  </si>
  <si>
    <t>Sweetwater Sound Inc</t>
  </si>
  <si>
    <t>Q1 Media, Inc</t>
  </si>
  <si>
    <t>North Hills Promotions</t>
  </si>
  <si>
    <t>Conference Center-Supplies</t>
  </si>
  <si>
    <t>Myatt Fuels LLC</t>
  </si>
  <si>
    <t>Emergency Power Services</t>
  </si>
  <si>
    <t>Medline Industries, Inc</t>
  </si>
  <si>
    <t>Central Duplicating-Copier Lease</t>
  </si>
  <si>
    <t>Nestle USA, Inc.</t>
  </si>
  <si>
    <t>Ranch-AC Repairs</t>
  </si>
  <si>
    <t>Building Maintenance-Pest Control</t>
  </si>
  <si>
    <t>President's Office-Supplies</t>
  </si>
  <si>
    <t>ISS-Video Conferencing</t>
  </si>
  <si>
    <t>Foundation-Donations</t>
  </si>
  <si>
    <t>Auto-Chlor System</t>
  </si>
  <si>
    <t>Student Support Services-Supplies</t>
  </si>
  <si>
    <t>Radiology-Film Badges</t>
  </si>
  <si>
    <t>Sherwin-Williams</t>
  </si>
  <si>
    <t>NJCAA Region 5</t>
  </si>
  <si>
    <t>Biology-Supplies</t>
  </si>
  <si>
    <t>Rydin Decal</t>
  </si>
  <si>
    <t>Central Duplicating-Supplies</t>
  </si>
  <si>
    <t>Sound Technologies Inc</t>
  </si>
  <si>
    <t>Marighny E. Dutton</t>
  </si>
  <si>
    <t>Resp Care Tech-Instructional Travel</t>
  </si>
  <si>
    <t>Armstrong-McCall</t>
  </si>
  <si>
    <t>Waco Carbonic Co.</t>
  </si>
  <si>
    <t>FedEx</t>
  </si>
  <si>
    <t>Community Health-Postage</t>
  </si>
  <si>
    <t>ReadyRefresh by Nestle</t>
  </si>
  <si>
    <t>Panera LLC</t>
  </si>
  <si>
    <t>Food Services-Catering</t>
  </si>
  <si>
    <t>Foundation-Supplies</t>
  </si>
  <si>
    <t>L &amp; M Wholesale Electronics</t>
  </si>
  <si>
    <t>H.B. Blake Company, Inc.</t>
  </si>
  <si>
    <t>Sheet Music Plus</t>
  </si>
  <si>
    <t>Evelyn P. Diehl</t>
  </si>
  <si>
    <t>Baseball-Travel</t>
  </si>
  <si>
    <t>Firetrol Protection Systems Inc</t>
  </si>
  <si>
    <t>August</t>
  </si>
  <si>
    <t>GASB 68 Expense</t>
  </si>
  <si>
    <t>GASB 75 Expense</t>
  </si>
  <si>
    <t>8/31/2022</t>
  </si>
  <si>
    <t>Thru Aug 2021</t>
  </si>
  <si>
    <t>Thru Aug 2022</t>
  </si>
  <si>
    <t>Aug '21/Jul '22</t>
  </si>
  <si>
    <t>Aug '22/Budget</t>
  </si>
  <si>
    <t>Twelve months or 100.00%</t>
  </si>
  <si>
    <t>Expenditures for August 2022</t>
  </si>
  <si>
    <t>FieldTurf USA, Inc.</t>
  </si>
  <si>
    <t>Ball Fields-Renovation</t>
  </si>
  <si>
    <t>Ellucian Inc</t>
  </si>
  <si>
    <t>ISS-Software Subscription Renewal</t>
  </si>
  <si>
    <t>Unique Digital Technology, LLC</t>
  </si>
  <si>
    <t>ISS-VM Storage Replacement</t>
  </si>
  <si>
    <t>BPAC-Stage Renovations</t>
  </si>
  <si>
    <t>HUB International</t>
  </si>
  <si>
    <t>Insurance-Athletics</t>
  </si>
  <si>
    <t>Shell Energy Solutions</t>
  </si>
  <si>
    <t>LTC-Furniture</t>
  </si>
  <si>
    <t>Financial Services-Quarterly Allocation</t>
  </si>
  <si>
    <t>CSC-Classroom Furniture</t>
  </si>
  <si>
    <t>World Design Marketing</t>
  </si>
  <si>
    <t>Specialty Vehicles</t>
  </si>
  <si>
    <t>Security-Electric Shuttle</t>
  </si>
  <si>
    <t>ATDS</t>
  </si>
  <si>
    <t>Workforce-Truck Driving School</t>
  </si>
  <si>
    <t>Security-Code Blue Phone Upgrades</t>
  </si>
  <si>
    <t>Bookstore-Campus Card</t>
  </si>
  <si>
    <t>Jamie Bradley Berry</t>
  </si>
  <si>
    <t>Emergency Management-Evacuation Mapping and Drafting Services</t>
  </si>
  <si>
    <t>Hannon Hill Corporation</t>
  </si>
  <si>
    <t>ISS-Cascade Software Subscription Renewal</t>
  </si>
  <si>
    <t>DLT Solutions, LLC</t>
  </si>
  <si>
    <t>Athletics-Duplex Rent</t>
  </si>
  <si>
    <t>TACC</t>
  </si>
  <si>
    <t>Board-Membership Dues</t>
  </si>
  <si>
    <t>Mongoose</t>
  </si>
  <si>
    <t>ISS-Texting Platform Renewal</t>
  </si>
  <si>
    <t>Physical Plant-HVAC Renovation</t>
  </si>
  <si>
    <t>The CBORD Group, Inc</t>
  </si>
  <si>
    <t>Accounts Receivable-CS Gold Renewal</t>
  </si>
  <si>
    <t>Ponder Company, Inc</t>
  </si>
  <si>
    <t>Gym Floor-Refinishing</t>
  </si>
  <si>
    <t>Pharos Resources LLC</t>
  </si>
  <si>
    <t>Student Engagement-Software License Renewal</t>
  </si>
  <si>
    <t>Delta T, LLC</t>
  </si>
  <si>
    <t>Ranch-Industrial Fans (2)</t>
  </si>
  <si>
    <t>Audit Services</t>
  </si>
  <si>
    <t>Ruffalo Noel Levitz, LLC</t>
  </si>
  <si>
    <t>Title V-Student Survey's</t>
  </si>
  <si>
    <t>Siemens Industry, Inc.</t>
  </si>
  <si>
    <t>Senseability Inc.</t>
  </si>
  <si>
    <t>Continuing Education-Corporate Training</t>
  </si>
  <si>
    <t>Stephen Fehler</t>
  </si>
  <si>
    <t>Anthology Inc of NY</t>
  </si>
  <si>
    <t>Research &amp; Planning-Accrediation</t>
  </si>
  <si>
    <t>BPAC-Plaza Renovation</t>
  </si>
  <si>
    <t>Niche.Com, Inc.</t>
  </si>
  <si>
    <t>Security-Office Furniture</t>
  </si>
  <si>
    <t>Nurse Service Organization</t>
  </si>
  <si>
    <t>Nursing-Student Liability Insurance</t>
  </si>
  <si>
    <t>Watermark Insights</t>
  </si>
  <si>
    <t>Watermark Course Eval</t>
  </si>
  <si>
    <t>Elsevier, Inc.</t>
  </si>
  <si>
    <t>Nursing-Exit Exams</t>
  </si>
  <si>
    <t>Blackbaud Inc</t>
  </si>
  <si>
    <t>Foundation-Fundraising Software</t>
  </si>
  <si>
    <t>Brazos Media Technologies, LLC</t>
  </si>
  <si>
    <t>Commencement-Video Streaming</t>
  </si>
  <si>
    <t>BMTX, Inc</t>
  </si>
  <si>
    <t>Accounts Receivable-Refund Management Software</t>
  </si>
  <si>
    <t>Maker's Edge Makerspace</t>
  </si>
  <si>
    <t>Red River Technology LLC</t>
  </si>
  <si>
    <t>Burlington English Inc</t>
  </si>
  <si>
    <t>Adult Education-Supplies</t>
  </si>
  <si>
    <t>ISS-WiFi Licensing for Infrastructure Project</t>
  </si>
  <si>
    <t xml:space="preserve">Sheehy, Lovelace &amp; Mayfield, </t>
  </si>
  <si>
    <t>Technology for Education</t>
  </si>
  <si>
    <t>ISS-Phone Upgrade</t>
  </si>
  <si>
    <t>Library-Workflow Consulting Service</t>
  </si>
  <si>
    <t>Alliance Electrical Group</t>
  </si>
  <si>
    <t>Central Utilities-MAC Transformer Repairs</t>
  </si>
  <si>
    <t>Cerida Investment Corp</t>
  </si>
  <si>
    <t>ISS-Internet Service</t>
  </si>
  <si>
    <t>ConServe</t>
  </si>
  <si>
    <t>Accounts Receivable-Collection Fees</t>
  </si>
  <si>
    <t>ProQuest LLC</t>
  </si>
  <si>
    <t>UWorld</t>
  </si>
  <si>
    <t>Nursing-Self Assessment Tests</t>
  </si>
  <si>
    <t>Sunbeam Foods, Inc</t>
  </si>
  <si>
    <t>Texas Sports Radio Network</t>
  </si>
  <si>
    <t>Athletics-Streaming Baseball Games</t>
  </si>
  <si>
    <t>DiaMedical USA</t>
  </si>
  <si>
    <t>Campus Kaizen LLC</t>
  </si>
  <si>
    <t>Title IX-Guardian Annual Support Fee</t>
  </si>
  <si>
    <t>GotIt! Inc.</t>
  </si>
  <si>
    <t>Upward Bound- Online Tutoring Services</t>
  </si>
  <si>
    <t>Essential Education</t>
  </si>
  <si>
    <t>Adult Education-Online Programs</t>
  </si>
  <si>
    <t>Nursing-Supplies</t>
  </si>
  <si>
    <t>CEO Professional Plumbing Serv</t>
  </si>
  <si>
    <t>United States Postal Service</t>
  </si>
  <si>
    <t>Mail Services-Postage</t>
  </si>
  <si>
    <t>Karen Crump</t>
  </si>
  <si>
    <t>PD Travel</t>
  </si>
  <si>
    <t>Heart of Texas Golf Academy</t>
  </si>
  <si>
    <t>TASB Inc</t>
  </si>
  <si>
    <t>AOTA</t>
  </si>
  <si>
    <t>Occupational Therapry-Accreditation</t>
  </si>
  <si>
    <t>East Waco Innovative School De</t>
  </si>
  <si>
    <t>Central Duplicating-Copier Leases</t>
  </si>
  <si>
    <t>ISS-Technical Maintenance</t>
  </si>
  <si>
    <t>San Jose Jewelers</t>
  </si>
  <si>
    <t>President's Office-Service Awards</t>
  </si>
  <si>
    <t>BeyondTrust Corporation</t>
  </si>
  <si>
    <t>ISS-Privileged Access Management Software Renewal</t>
  </si>
  <si>
    <t>RANGER COLLEGE</t>
  </si>
  <si>
    <t>Athletics-Annual Conference Dues</t>
  </si>
  <si>
    <t>Sterlington Medical</t>
  </si>
  <si>
    <t>Emergency Management-Supplies</t>
  </si>
  <si>
    <t>ThankView LLC</t>
  </si>
  <si>
    <t>Foundation-Software Package Renewal</t>
  </si>
  <si>
    <t>KHT Electronics</t>
  </si>
  <si>
    <t>ISS-High Speed HDMI to HDI Cables</t>
  </si>
  <si>
    <t>RegisterBlast</t>
  </si>
  <si>
    <t>Testing-Software Renewal</t>
  </si>
  <si>
    <t>Texas AirSystems LLC</t>
  </si>
  <si>
    <t>Cambridge University Press</t>
  </si>
  <si>
    <t>Admissions-Chairs</t>
  </si>
  <si>
    <t>Env Services, Inc.</t>
  </si>
  <si>
    <t>Vet Tech-Digital Xray Software</t>
  </si>
  <si>
    <t>Community Programs-Supplies</t>
  </si>
  <si>
    <t>ATT Mobility</t>
  </si>
  <si>
    <t>ATT Mobility-IREPO</t>
  </si>
  <si>
    <t>IREPO-Telephone</t>
  </si>
  <si>
    <t>Career Dimensions, Inc</t>
  </si>
  <si>
    <t>Student Engagement-Career and Planning Software</t>
  </si>
  <si>
    <t>NHA</t>
  </si>
  <si>
    <t>Medical Assistant-Exams</t>
  </si>
  <si>
    <t>Conquer Experience Inc</t>
  </si>
  <si>
    <t>PeriopSim Subscription</t>
  </si>
  <si>
    <t>ISS-Printer Services</t>
  </si>
  <si>
    <t>CE-Contact Instruction</t>
  </si>
  <si>
    <t>Title IX-Supplies</t>
  </si>
  <si>
    <t>Continuing Education-Medical Equipment and Supplies</t>
  </si>
  <si>
    <t>Bullseye Glass</t>
  </si>
  <si>
    <t>ISS-Ticket Booth Camera Replacement</t>
  </si>
  <si>
    <t>Waco Transit</t>
  </si>
  <si>
    <t>Admissions-Supplies</t>
  </si>
  <si>
    <t>Continuing Education-Supplies</t>
  </si>
  <si>
    <t>Impact Promotional Services</t>
  </si>
  <si>
    <t>Security-Supplies</t>
  </si>
  <si>
    <t>EMA Engineering &amp; Consulting</t>
  </si>
  <si>
    <t>Hole in the Roof Marketing</t>
  </si>
  <si>
    <t>Tutoring Services-Supplies</t>
  </si>
  <si>
    <t>Commencement-Programs</t>
  </si>
  <si>
    <t>AACRAO</t>
  </si>
  <si>
    <t>Student Records-Membership Dues</t>
  </si>
  <si>
    <t>Kleen-Air</t>
  </si>
  <si>
    <t>HEB Food Store</t>
  </si>
  <si>
    <t>Mens Basketball-Meal Cards</t>
  </si>
  <si>
    <t>WPROMO</t>
  </si>
  <si>
    <t>ROC Software Systems, Inc</t>
  </si>
  <si>
    <t>ISS-EasySpooler Renewal</t>
  </si>
  <si>
    <t>Performance Health Supply, Inc</t>
  </si>
  <si>
    <t>Occupational Therapy-Supplies</t>
  </si>
  <si>
    <t>Elaine K. Fagner</t>
  </si>
  <si>
    <t>PD-Faculty Travel</t>
  </si>
  <si>
    <t>Central Utilities-Copier Leases</t>
  </si>
  <si>
    <t>Athens Publishing</t>
  </si>
  <si>
    <t>University Center-Advertising</t>
  </si>
  <si>
    <t>MEOC-Ipads</t>
  </si>
  <si>
    <t>Miele, Inc.</t>
  </si>
  <si>
    <t>Chemistry-Supplies</t>
  </si>
  <si>
    <t>Alsco Inc</t>
  </si>
  <si>
    <t>Loop 340 Overhead Door, Inc</t>
  </si>
  <si>
    <t>VP Benson-Advertising</t>
  </si>
  <si>
    <t>Spectrum Reach</t>
  </si>
  <si>
    <t>Mumicipal Emergency Svcs</t>
  </si>
  <si>
    <t>Dance &amp; Be Happy</t>
  </si>
  <si>
    <t>MicroTech Microscope Services</t>
  </si>
  <si>
    <t>Vet Tech-Microscope Maintenance</t>
  </si>
  <si>
    <t>Corsi Crews</t>
  </si>
  <si>
    <t>Grainger</t>
  </si>
  <si>
    <t>Accounts Receivable-Supplies</t>
  </si>
  <si>
    <t>Axon Enterprise Inc</t>
  </si>
  <si>
    <t>The Saxton Group</t>
  </si>
  <si>
    <t>Corporate Training-TASO Rules Clinic</t>
  </si>
  <si>
    <t>AAHA</t>
  </si>
  <si>
    <t>Vet Tech-Accredited Dues</t>
  </si>
  <si>
    <t>Language &amp; Literature-Supplies</t>
  </si>
  <si>
    <t>Stericycle, Inc</t>
  </si>
  <si>
    <t>Sustainability-Shred Day</t>
  </si>
  <si>
    <t>Allied 100 LLC</t>
  </si>
  <si>
    <t>Police Academy-Supplies</t>
  </si>
  <si>
    <t>Accounts Receivable-Card Services</t>
  </si>
  <si>
    <t>Richard Newman Leslie</t>
  </si>
  <si>
    <t>institutional resilience-Travel</t>
  </si>
  <si>
    <t>Ranch-Generator Maintenance</t>
  </si>
  <si>
    <t>President's Office-State of State Sponsorship</t>
  </si>
  <si>
    <t>Insight Public Sector Inc</t>
  </si>
  <si>
    <t>Nursing-Barcode Scanners</t>
  </si>
  <si>
    <t>MES-Texas</t>
  </si>
  <si>
    <t>Framed Art.Com</t>
  </si>
  <si>
    <t>Office Occupations-Supplies</t>
  </si>
  <si>
    <t>MedTech</t>
  </si>
  <si>
    <t>Cen-Tex Hispanic Chamber</t>
  </si>
  <si>
    <t>Texas Trio Assoc</t>
  </si>
  <si>
    <t>TRIO EOC-Conf Reg</t>
  </si>
  <si>
    <t>TASO</t>
  </si>
  <si>
    <t>President's Office-Sponsorhip</t>
  </si>
  <si>
    <t>Business Office-Supplies</t>
  </si>
  <si>
    <t>Lead Tell Company, Inc</t>
  </si>
  <si>
    <t>Radiology-Supplies</t>
  </si>
  <si>
    <t>ISS-Interner Service</t>
  </si>
  <si>
    <t>Edwin T. Walker</t>
  </si>
  <si>
    <t>Paramedicine- Test Protor</t>
  </si>
  <si>
    <t>Global Financial Aid Services</t>
  </si>
  <si>
    <t>Financial Aid-File Reviews</t>
  </si>
  <si>
    <t>Joe W Fly Co., Inc</t>
  </si>
  <si>
    <t>FACETS Healthcare Training LLC</t>
  </si>
  <si>
    <t>EMT-Supplies</t>
  </si>
  <si>
    <t>Sandra L. Jones</t>
  </si>
  <si>
    <t>FA Travel WAVES Veterans Conf</t>
  </si>
  <si>
    <t>Food Services-Caterings</t>
  </si>
  <si>
    <t>P&amp;E Mechanical Contractors LLC</t>
  </si>
  <si>
    <t>Reed's Flowers</t>
  </si>
  <si>
    <t>Commencement-Floral Decorations</t>
  </si>
  <si>
    <t>President's Office-President's Council Retreat</t>
  </si>
  <si>
    <t>Urban Reap</t>
  </si>
  <si>
    <t>Daelynn M. Copeland</t>
  </si>
  <si>
    <t>Child Development-Travel</t>
  </si>
  <si>
    <t>Sykora Family Ford, Inc.</t>
  </si>
  <si>
    <t>Cengage Learning Inc</t>
  </si>
  <si>
    <t>Athletics-Region 5 Dues</t>
  </si>
  <si>
    <t>Financial Aid-Calling Fees</t>
  </si>
  <si>
    <t>President' Office-Sponsorship</t>
  </si>
  <si>
    <t>Central Texas Publishing LP</t>
  </si>
  <si>
    <t>Med Lab-Supplies</t>
  </si>
  <si>
    <t>Teamwork Crew Limited</t>
  </si>
  <si>
    <t>Community Programs-Team Management Software</t>
  </si>
  <si>
    <t>Kerr Waste Services LLC</t>
  </si>
  <si>
    <t>McJcd-Business Office</t>
  </si>
  <si>
    <t>International Buddy Program</t>
  </si>
  <si>
    <t>Student Support Services-Telephone</t>
  </si>
  <si>
    <t>Community Programs-Advertising</t>
  </si>
  <si>
    <t>Celtex Pipes and Drum</t>
  </si>
  <si>
    <t>Summer 2022 Commencement</t>
  </si>
  <si>
    <t>School Datebooks</t>
  </si>
  <si>
    <t>CTAACC</t>
  </si>
  <si>
    <t>Greater Hewitt Chamber of</t>
  </si>
  <si>
    <t>Altrusa International Inc,</t>
  </si>
  <si>
    <t>William Serrata</t>
  </si>
  <si>
    <t>Summer Commencement-Speaker</t>
  </si>
  <si>
    <t>Tommy Joe Wells</t>
  </si>
  <si>
    <t>Region 5- Website Coordinator</t>
  </si>
  <si>
    <t>City of Waco</t>
  </si>
  <si>
    <t>Security-Radio System</t>
  </si>
  <si>
    <t>Open Text Inc</t>
  </si>
  <si>
    <t>ISS-Fax  Services</t>
  </si>
  <si>
    <t>CDW Government, Inc</t>
  </si>
  <si>
    <t>Advising-Technical Supplies</t>
  </si>
  <si>
    <t>Tarpley Music Co., Inc.</t>
  </si>
  <si>
    <t>BSN Sports, LLC</t>
  </si>
  <si>
    <t>Womens Basketball-Supplies</t>
  </si>
  <si>
    <t>Business NYC study trip</t>
  </si>
  <si>
    <t>U.S. Autoforce</t>
  </si>
  <si>
    <t>Resp Care Tech-Travel</t>
  </si>
  <si>
    <t>Adult Education-Telephone</t>
  </si>
  <si>
    <t>Vermeer Texas-Louisiana</t>
  </si>
  <si>
    <t>Solomon B. Stern</t>
  </si>
  <si>
    <t>Engineering-Supplies</t>
  </si>
  <si>
    <t>ISS-Cables</t>
  </si>
  <si>
    <t>IDEXX Distribution, Inc</t>
  </si>
  <si>
    <t>Charter Communications</t>
  </si>
  <si>
    <t>ISS-Cable Service</t>
  </si>
  <si>
    <t>Alexandra L. Hernandez</t>
  </si>
  <si>
    <t>Phi Theta Kappa Student Travel</t>
  </si>
  <si>
    <t>Faith D. Glatter</t>
  </si>
  <si>
    <t>CE-Supplies</t>
  </si>
  <si>
    <t>Commencement-Supplies</t>
  </si>
  <si>
    <t>Matheson Tri-Gas, Inc</t>
  </si>
  <si>
    <t>Cen-Tex Metals Inc</t>
  </si>
  <si>
    <t>Donald Holt, Jr.</t>
  </si>
  <si>
    <t>Campus Police-Supplies</t>
  </si>
  <si>
    <t>Award Specialties</t>
  </si>
  <si>
    <t>Alumni-Supplies</t>
  </si>
  <si>
    <t>ISS-Classroom Technology</t>
  </si>
  <si>
    <t>Tina M. Contreras</t>
  </si>
  <si>
    <t>Jon R. Conrad</t>
  </si>
  <si>
    <t>Donna M. Mendoza</t>
  </si>
  <si>
    <t>PD Travel for Resp Care Faculty</t>
  </si>
  <si>
    <t>Ashtyn R. Amthor</t>
  </si>
  <si>
    <t>Testing Refund</t>
  </si>
  <si>
    <t>Biology-Aquarium Maintenance</t>
  </si>
  <si>
    <t>Carolina Biological Supply Com</t>
  </si>
  <si>
    <t>Thomson Reuter-West</t>
  </si>
  <si>
    <t>Paralegal-Online Subscripton</t>
  </si>
  <si>
    <t>Deborah Gurcan</t>
  </si>
  <si>
    <t>Professional Development-Supplies</t>
  </si>
  <si>
    <t>SBDC-Sponsorship</t>
  </si>
  <si>
    <t>Jasmine S. Frett</t>
  </si>
  <si>
    <t>Covetrus Software Services</t>
  </si>
  <si>
    <t>Vet Tech-Software Renewal</t>
  </si>
  <si>
    <t>Keith's Ace Hardware</t>
  </si>
  <si>
    <t>Child Studies &amp; Education-Supplies</t>
  </si>
  <si>
    <t>Patrick R. Williams</t>
  </si>
  <si>
    <t>Student Engagement-Supplies</t>
  </si>
  <si>
    <t>Continuing Education-Advertising</t>
  </si>
  <si>
    <t>McLennan County 9-1-1</t>
  </si>
  <si>
    <t>Sharon S. Smith</t>
  </si>
  <si>
    <t>Lexis-Nexis</t>
  </si>
  <si>
    <t>Security-Background Checks</t>
  </si>
  <si>
    <t>ARIN</t>
  </si>
  <si>
    <t>ISS-Software Renewal</t>
  </si>
  <si>
    <t>Gary L. Myles</t>
  </si>
  <si>
    <t>ESEC-Travel</t>
  </si>
  <si>
    <t>Timothy K. Waldie, Jr.</t>
  </si>
  <si>
    <t>Instructional Design and Innovation-Travel</t>
  </si>
  <si>
    <t>Laura Crapps</t>
  </si>
  <si>
    <t>TRIO-Student travel</t>
  </si>
  <si>
    <t>Amanda S. Straten</t>
  </si>
  <si>
    <t>Admissions-Travel</t>
  </si>
  <si>
    <t>Tamara D. Culver</t>
  </si>
  <si>
    <t>Criminal justice-Travel</t>
  </si>
  <si>
    <t xml:space="preserve">American Red Cross          </t>
  </si>
  <si>
    <t>Health &amp; Wellness-Supplies</t>
  </si>
  <si>
    <t>EAN Services LLC</t>
  </si>
  <si>
    <t>International Students-Travel</t>
  </si>
  <si>
    <t>Krissica L. Harper</t>
  </si>
  <si>
    <t>TRIO SSS-Motivational Speaker</t>
  </si>
  <si>
    <t>United Parcel Service</t>
  </si>
  <si>
    <t>Student Resources-Telephone</t>
  </si>
  <si>
    <t>MEOC-Telephone</t>
  </si>
  <si>
    <t>Batteries Plus Bulbs</t>
  </si>
  <si>
    <t>Technical Laboratory Systems</t>
  </si>
  <si>
    <t>Council for Opportunity in Edu</t>
  </si>
  <si>
    <t>TRIO SSS-TRavel</t>
  </si>
  <si>
    <t>TAMACC</t>
  </si>
  <si>
    <t>RSVP-Honorarium</t>
  </si>
  <si>
    <t>Premier Physicians-I, P.A.</t>
  </si>
  <si>
    <t>Athletics-Insurance</t>
  </si>
  <si>
    <t>Ashlee H. Keyes</t>
  </si>
  <si>
    <t>Dance-Student Meals</t>
  </si>
  <si>
    <t>Edgar R. Sierra</t>
  </si>
  <si>
    <t>Sarah D. Dodds</t>
  </si>
  <si>
    <t>Custodial Supplies to ESEC</t>
  </si>
  <si>
    <t>Shanna M. Rogers</t>
  </si>
  <si>
    <t>CREW-Travel</t>
  </si>
  <si>
    <t>RDA Pro Mart</t>
  </si>
  <si>
    <t>Aaron D. Holloway</t>
  </si>
  <si>
    <t>Sarah L. Aynesworth</t>
  </si>
  <si>
    <t>Library-Supplies</t>
  </si>
  <si>
    <t>Connor E. Kelley</t>
  </si>
  <si>
    <t>Institutional Resilience-Travel</t>
  </si>
  <si>
    <t>Kimberly Salinas</t>
  </si>
  <si>
    <t>Jim Turner Chevrolet</t>
  </si>
  <si>
    <t>International Exchange Program-Travel</t>
  </si>
  <si>
    <t>TRIO SSS-Other Expenses</t>
  </si>
  <si>
    <t>Human Resources-Aquarium Maintenance</t>
  </si>
  <si>
    <t>Dr. Sharon R. Lavery</t>
  </si>
  <si>
    <t>Kids College-Instructional Supplies</t>
  </si>
  <si>
    <t>Cosmetolgy-Supplies</t>
  </si>
  <si>
    <t>Amr Ambulance Services, Inc.</t>
  </si>
  <si>
    <t>Graduation-Medical Standby</t>
  </si>
  <si>
    <t>Gale L. Kissinger</t>
  </si>
  <si>
    <t>Welcome Back Candy</t>
  </si>
  <si>
    <t>Limestone County Publishing LP</t>
  </si>
  <si>
    <t>RSVP-Advertising</t>
  </si>
  <si>
    <t>Donna K. Wiley</t>
  </si>
  <si>
    <t>Library-Travel</t>
  </si>
  <si>
    <t>CE- Instructional Supplies</t>
  </si>
  <si>
    <t>Natalie Villeda</t>
  </si>
  <si>
    <t>Carla M. Morphis</t>
  </si>
  <si>
    <t>Rad Tech-Instruction</t>
  </si>
  <si>
    <t>Brittany R. Ledesma</t>
  </si>
  <si>
    <t>Rho Kappa Pi-Student Account</t>
  </si>
  <si>
    <t>Jodi A. Harper</t>
  </si>
  <si>
    <t>Int' Exchange-Travel</t>
  </si>
  <si>
    <t>Commencement-Honor Plaque</t>
  </si>
  <si>
    <t>Laura G. Shade</t>
  </si>
  <si>
    <t>Occupational Therapy Assistant-Instructional Travel</t>
  </si>
  <si>
    <t>Advising-Supplies</t>
  </si>
  <si>
    <t>Board-Other Expenses</t>
  </si>
  <si>
    <t>Student Support Services-Travel</t>
  </si>
  <si>
    <t>RMA Toll Processing</t>
  </si>
  <si>
    <t>Allondrisha D. Seals</t>
  </si>
  <si>
    <t>Duplicate Diploma Refund</t>
  </si>
  <si>
    <t>HCTRA Violations</t>
  </si>
  <si>
    <t>Advising-Travel</t>
  </si>
  <si>
    <t>Interbuilding Fiber Replacement project</t>
  </si>
  <si>
    <t>Blackboard Ally</t>
  </si>
  <si>
    <t>Jaynes, Reitmeier, Boyd &amp; Therrell</t>
  </si>
  <si>
    <t>Title VIII-IPS System</t>
  </si>
  <si>
    <t>Gym &amp; CSC-HVAC Replacements</t>
  </si>
  <si>
    <t>Aug '21/Aug '22</t>
  </si>
  <si>
    <t>McLennan County Appraisal District</t>
  </si>
  <si>
    <t>Environmental Marketing Services</t>
  </si>
  <si>
    <t>Pending Entry</t>
  </si>
  <si>
    <t>Net Operating Changes (Including GASB Expenses)</t>
  </si>
  <si>
    <t>Total Expenditures (Excluding GASB Expenses)</t>
  </si>
  <si>
    <t>Net Operating Changes (Excluding GASB Expenses)</t>
  </si>
  <si>
    <t>Total Expenditures (Including GASB Expenses)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</si>
</sst>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&quot;$&quot;#,##0\ ;\(&quot;$&quot;#,##0\)"/>
    <numFmt numFmtId="166" formatCode="mmmm\-yy"/>
    <numFmt numFmtId="167" formatCode="_(* #,##0_);_(* \(#,##0\);_(* &quot;-&quot;??_);_(@_)"/>
    <numFmt numFmtId="168" formatCode="&quot;$&quot;#,##0.00"/>
    <numFmt numFmtId="169" formatCode="_(&quot;$&quot;* #,##0_);_(&quot;$&quot;* \(#,##0\);_(&quot;$&quot;* &quot;-&quot;??_);_(@_)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0625">
        <fgColor indexed="22"/>
        <bgColor indexed="22"/>
      </patternFill>
    </fill>
    <fill>
      <patternFill patternType="lightDown">
        <fgColor indexed="2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24994659260841701"/>
        <bgColor theme="0" tint="-0.34998626667073579"/>
      </patternFill>
    </fill>
    <fill>
      <patternFill patternType="solid">
        <fgColor indexed="65"/>
        <bgColor indexed="64"/>
      </patternFill>
    </fill>
    <fill>
      <patternFill patternType="solid">
        <fgColor indexed="65"/>
        <bgColor indexed="22"/>
      </patternFill>
    </fill>
  </fills>
  <borders count="6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46">
    <xf numFmtId="0" fontId="0" fillId="0" borderId="0"/>
    <xf numFmtId="0" fontId="12" fillId="2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34" fillId="27" borderId="0" applyNumberFormat="0" applyBorder="0" applyAlignment="0" applyProtection="0"/>
    <xf numFmtId="0" fontId="12" fillId="3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34" fillId="28" borderId="0" applyNumberFormat="0" applyBorder="0" applyAlignment="0" applyProtection="0"/>
    <xf numFmtId="0" fontId="12" fillId="4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34" fillId="29" borderId="0" applyNumberFormat="0" applyBorder="0" applyAlignment="0" applyProtection="0"/>
    <xf numFmtId="0" fontId="12" fillId="5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12" fillId="6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12" fillId="7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34" fillId="32" borderId="0" applyNumberFormat="0" applyBorder="0" applyAlignment="0" applyProtection="0"/>
    <xf numFmtId="0" fontId="12" fillId="8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34" fillId="33" borderId="0" applyNumberFormat="0" applyBorder="0" applyAlignment="0" applyProtection="0"/>
    <xf numFmtId="0" fontId="12" fillId="9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12" fillId="10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34" fillId="35" borderId="0" applyNumberFormat="0" applyBorder="0" applyAlignment="0" applyProtection="0"/>
    <xf numFmtId="0" fontId="12" fillId="5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34" fillId="36" borderId="0" applyNumberFormat="0" applyBorder="0" applyAlignment="0" applyProtection="0"/>
    <xf numFmtId="0" fontId="12" fillId="8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34" fillId="37" borderId="0" applyNumberFormat="0" applyBorder="0" applyAlignment="0" applyProtection="0"/>
    <xf numFmtId="0" fontId="12" fillId="11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34" fillId="38" borderId="0" applyNumberFormat="0" applyBorder="0" applyAlignment="0" applyProtection="0"/>
    <xf numFmtId="0" fontId="13" fillId="12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35" fillId="39" borderId="0" applyNumberFormat="0" applyBorder="0" applyAlignment="0" applyProtection="0"/>
    <xf numFmtId="0" fontId="13" fillId="9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13" fillId="10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35" fillId="41" borderId="0" applyNumberFormat="0" applyBorder="0" applyAlignment="0" applyProtection="0"/>
    <xf numFmtId="0" fontId="13" fillId="13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35" fillId="42" borderId="0" applyNumberFormat="0" applyBorder="0" applyAlignment="0" applyProtection="0"/>
    <xf numFmtId="0" fontId="13" fillId="14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35" fillId="43" borderId="0" applyNumberFormat="0" applyBorder="0" applyAlignment="0" applyProtection="0"/>
    <xf numFmtId="0" fontId="13" fillId="15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35" fillId="44" borderId="0" applyNumberFormat="0" applyBorder="0" applyAlignment="0" applyProtection="0"/>
    <xf numFmtId="0" fontId="13" fillId="16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35" fillId="45" borderId="0" applyNumberFormat="0" applyBorder="0" applyAlignment="0" applyProtection="0"/>
    <xf numFmtId="0" fontId="13" fillId="17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35" fillId="46" borderId="0" applyNumberFormat="0" applyBorder="0" applyAlignment="0" applyProtection="0"/>
    <xf numFmtId="0" fontId="13" fillId="18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35" fillId="47" borderId="0" applyNumberFormat="0" applyBorder="0" applyAlignment="0" applyProtection="0"/>
    <xf numFmtId="0" fontId="13" fillId="13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35" fillId="48" borderId="0" applyNumberFormat="0" applyBorder="0" applyAlignment="0" applyProtection="0"/>
    <xf numFmtId="0" fontId="13" fillId="14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35" fillId="49" borderId="0" applyNumberFormat="0" applyBorder="0" applyAlignment="0" applyProtection="0"/>
    <xf numFmtId="0" fontId="13" fillId="19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35" fillId="50" borderId="0" applyNumberFormat="0" applyBorder="0" applyAlignment="0" applyProtection="0"/>
    <xf numFmtId="0" fontId="14" fillId="3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36" fillId="51" borderId="0" applyNumberFormat="0" applyBorder="0" applyAlignment="0" applyProtection="0"/>
    <xf numFmtId="0" fontId="15" fillId="20" borderId="1" applyNumberFormat="0" applyAlignment="0" applyProtection="0"/>
    <xf numFmtId="0" fontId="37" fillId="52" borderId="52" applyNumberFormat="0" applyAlignment="0" applyProtection="0"/>
    <xf numFmtId="0" fontId="37" fillId="52" borderId="52" applyNumberFormat="0" applyAlignment="0" applyProtection="0"/>
    <xf numFmtId="0" fontId="37" fillId="52" borderId="52" applyNumberFormat="0" applyAlignment="0" applyProtection="0"/>
    <xf numFmtId="0" fontId="37" fillId="52" borderId="52" applyNumberFormat="0" applyAlignment="0" applyProtection="0"/>
    <xf numFmtId="0" fontId="16" fillId="21" borderId="2" applyNumberFormat="0" applyAlignment="0" applyProtection="0"/>
    <xf numFmtId="0" fontId="38" fillId="53" borderId="53" applyNumberFormat="0" applyAlignment="0" applyProtection="0"/>
    <xf numFmtId="0" fontId="38" fillId="53" borderId="53" applyNumberFormat="0" applyAlignment="0" applyProtection="0"/>
    <xf numFmtId="0" fontId="38" fillId="53" borderId="53" applyNumberFormat="0" applyAlignment="0" applyProtection="0"/>
    <xf numFmtId="0" fontId="38" fillId="53" borderId="53" applyNumberFormat="0" applyAlignment="0" applyProtection="0"/>
    <xf numFmtId="43" fontId="7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4" fillId="0" borderId="0" applyFont="0" applyFill="0" applyBorder="0" applyAlignment="0" applyProtection="0"/>
    <xf numFmtId="3" fontId="27" fillId="0" borderId="0" applyFont="0" applyFill="0" applyBorder="0" applyAlignment="0" applyProtection="0"/>
    <xf numFmtId="3" fontId="26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8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6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2" fontId="7" fillId="0" borderId="0" applyFont="0" applyFill="0" applyBorder="0" applyAlignment="0" applyProtection="0"/>
    <xf numFmtId="2" fontId="26" fillId="0" borderId="0" applyFont="0" applyFill="0" applyBorder="0" applyAlignment="0" applyProtection="0"/>
    <xf numFmtId="2" fontId="28" fillId="0" borderId="0" applyFont="0" applyFill="0" applyBorder="0" applyAlignment="0" applyProtection="0"/>
    <xf numFmtId="0" fontId="1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10" fillId="0" borderId="0" applyNumberFormat="0" applyFill="0" applyBorder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41" fillId="0" borderId="54" applyNumberFormat="0" applyFill="0" applyAlignment="0" applyProtection="0"/>
    <xf numFmtId="0" fontId="8" fillId="0" borderId="0" applyNumberFormat="0" applyFill="0" applyBorder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42" fillId="0" borderId="55" applyNumberFormat="0" applyFill="0" applyAlignment="0" applyProtection="0"/>
    <xf numFmtId="0" fontId="19" fillId="0" borderId="3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43" fillId="0" borderId="56" applyNumberFormat="0" applyFill="0" applyAlignment="0" applyProtection="0"/>
    <xf numFmtId="0" fontId="19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0" fillId="7" borderId="1" applyNumberFormat="0" applyAlignment="0" applyProtection="0"/>
    <xf numFmtId="0" fontId="44" fillId="55" borderId="52" applyNumberFormat="0" applyAlignment="0" applyProtection="0"/>
    <xf numFmtId="0" fontId="44" fillId="55" borderId="52" applyNumberFormat="0" applyAlignment="0" applyProtection="0"/>
    <xf numFmtId="0" fontId="44" fillId="55" borderId="52" applyNumberFormat="0" applyAlignment="0" applyProtection="0"/>
    <xf numFmtId="0" fontId="44" fillId="55" borderId="52" applyNumberFormat="0" applyAlignment="0" applyProtection="0"/>
    <xf numFmtId="0" fontId="21" fillId="0" borderId="4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45" fillId="0" borderId="57" applyNumberFormat="0" applyFill="0" applyAlignment="0" applyProtection="0"/>
    <xf numFmtId="0" fontId="22" fillId="22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46" fillId="56" borderId="0" applyNumberFormat="0" applyBorder="0" applyAlignment="0" applyProtection="0"/>
    <xf numFmtId="0" fontId="26" fillId="0" borderId="0"/>
    <xf numFmtId="0" fontId="34" fillId="0" borderId="0"/>
    <xf numFmtId="0" fontId="34" fillId="0" borderId="0"/>
    <xf numFmtId="0" fontId="7" fillId="23" borderId="5" applyNumberFormat="0" applyFont="0" applyAlignment="0" applyProtection="0"/>
    <xf numFmtId="0" fontId="34" fillId="57" borderId="58" applyNumberFormat="0" applyFont="0" applyAlignment="0" applyProtection="0"/>
    <xf numFmtId="0" fontId="34" fillId="57" borderId="58" applyNumberFormat="0" applyFont="0" applyAlignment="0" applyProtection="0"/>
    <xf numFmtId="0" fontId="34" fillId="57" borderId="58" applyNumberFormat="0" applyFont="0" applyAlignment="0" applyProtection="0"/>
    <xf numFmtId="0" fontId="34" fillId="57" borderId="58" applyNumberFormat="0" applyFont="0" applyAlignment="0" applyProtection="0"/>
    <xf numFmtId="0" fontId="26" fillId="23" borderId="5" applyNumberFormat="0" applyFont="0" applyAlignment="0" applyProtection="0"/>
    <xf numFmtId="0" fontId="28" fillId="23" borderId="5" applyNumberFormat="0" applyFont="0" applyAlignment="0" applyProtection="0"/>
    <xf numFmtId="0" fontId="23" fillId="20" borderId="6" applyNumberFormat="0" applyAlignment="0" applyProtection="0"/>
    <xf numFmtId="0" fontId="47" fillId="52" borderId="59" applyNumberFormat="0" applyAlignment="0" applyProtection="0"/>
    <xf numFmtId="0" fontId="47" fillId="52" borderId="59" applyNumberFormat="0" applyAlignment="0" applyProtection="0"/>
    <xf numFmtId="0" fontId="47" fillId="52" borderId="59" applyNumberFormat="0" applyAlignment="0" applyProtection="0"/>
    <xf numFmtId="0" fontId="47" fillId="52" borderId="59" applyNumberFormat="0" applyAlignment="0" applyProtection="0"/>
    <xf numFmtId="9" fontId="7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49" fillId="0" borderId="60" applyNumberFormat="0" applyFill="0" applyAlignment="0" applyProtection="0"/>
    <xf numFmtId="0" fontId="26" fillId="0" borderId="7" applyNumberFormat="0" applyFont="0" applyFill="0" applyAlignment="0" applyProtection="0"/>
    <xf numFmtId="0" fontId="28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3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4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5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6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7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0" fontId="6" fillId="38" borderId="0" applyNumberFormat="0" applyBorder="0" applyAlignment="0" applyProtection="0"/>
    <xf numFmtId="43" fontId="5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3" fontId="7" fillId="0" borderId="0" applyFont="0" applyFill="0" applyBorder="0" applyAlignment="0" applyProtection="0"/>
    <xf numFmtId="3" fontId="7" fillId="0" borderId="0" applyFont="0" applyFill="0" applyBorder="0" applyAlignment="0" applyProtection="0"/>
    <xf numFmtId="44" fontId="51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" fontId="51" fillId="0" borderId="0" applyFont="0" applyFill="0" applyBorder="0" applyAlignment="0" applyProtection="0"/>
    <xf numFmtId="2" fontId="7" fillId="0" borderId="0" applyFont="0" applyFill="0" applyBorder="0" applyAlignment="0" applyProtection="0"/>
    <xf numFmtId="2" fontId="7" fillId="0" borderId="0" applyFont="0" applyFill="0" applyBorder="0" applyAlignment="0" applyProtection="0"/>
    <xf numFmtId="0" fontId="7" fillId="0" borderId="0"/>
    <xf numFmtId="0" fontId="6" fillId="0" borderId="0"/>
    <xf numFmtId="0" fontId="51" fillId="23" borderId="5" applyNumberFormat="0" applyFont="0" applyAlignment="0" applyProtection="0"/>
    <xf numFmtId="0" fontId="6" fillId="57" borderId="58" applyNumberFormat="0" applyFont="0" applyAlignment="0" applyProtection="0"/>
    <xf numFmtId="0" fontId="6" fillId="57" borderId="58" applyNumberFormat="0" applyFont="0" applyAlignment="0" applyProtection="0"/>
    <xf numFmtId="0" fontId="6" fillId="57" borderId="58" applyNumberFormat="0" applyFont="0" applyAlignment="0" applyProtection="0"/>
    <xf numFmtId="0" fontId="6" fillId="57" borderId="58" applyNumberFormat="0" applyFont="0" applyAlignment="0" applyProtection="0"/>
    <xf numFmtId="0" fontId="7" fillId="23" borderId="5" applyNumberFormat="0" applyFont="0" applyAlignment="0" applyProtection="0"/>
    <xf numFmtId="0" fontId="7" fillId="23" borderId="5" applyNumberFormat="0" applyFont="0" applyAlignment="0" applyProtection="0"/>
    <xf numFmtId="9" fontId="5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1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7" fillId="0" borderId="7" applyNumberFormat="0" applyFont="0" applyFill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4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5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6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0" fontId="5" fillId="38" borderId="0" applyNumberFormat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57" borderId="58" applyNumberFormat="0" applyFont="0" applyAlignment="0" applyProtection="0"/>
    <xf numFmtId="0" fontId="5" fillId="57" borderId="58" applyNumberFormat="0" applyFont="0" applyAlignment="0" applyProtection="0"/>
    <xf numFmtId="0" fontId="5" fillId="57" borderId="58" applyNumberFormat="0" applyFont="0" applyAlignment="0" applyProtection="0"/>
    <xf numFmtId="0" fontId="5" fillId="57" borderId="58" applyNumberFormat="0" applyFont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5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6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0" fontId="4" fillId="38" borderId="0" applyNumberFormat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57" borderId="58" applyNumberFormat="0" applyFont="0" applyAlignment="0" applyProtection="0"/>
    <xf numFmtId="0" fontId="4" fillId="57" borderId="58" applyNumberFormat="0" applyFont="0" applyAlignment="0" applyProtection="0"/>
    <xf numFmtId="0" fontId="4" fillId="57" borderId="58" applyNumberFormat="0" applyFont="0" applyAlignment="0" applyProtection="0"/>
    <xf numFmtId="0" fontId="4" fillId="57" borderId="58" applyNumberFormat="0" applyFont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0" fontId="3" fillId="38" borderId="0" applyNumberFormat="0" applyBorder="0" applyAlignment="0" applyProtection="0"/>
    <xf numFmtId="43" fontId="5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2" fontId="52" fillId="0" borderId="0" applyFont="0" applyFill="0" applyBorder="0" applyAlignment="0" applyProtection="0"/>
    <xf numFmtId="0" fontId="3" fillId="0" borderId="0"/>
    <xf numFmtId="0" fontId="52" fillId="23" borderId="5" applyNumberFormat="0" applyFont="0" applyAlignment="0" applyProtection="0"/>
    <xf numFmtId="0" fontId="3" fillId="57" borderId="58" applyNumberFormat="0" applyFont="0" applyAlignment="0" applyProtection="0"/>
    <xf numFmtId="0" fontId="3" fillId="57" borderId="58" applyNumberFormat="0" applyFont="0" applyAlignment="0" applyProtection="0"/>
    <xf numFmtId="0" fontId="3" fillId="57" borderId="58" applyNumberFormat="0" applyFont="0" applyAlignment="0" applyProtection="0"/>
    <xf numFmtId="0" fontId="3" fillId="57" borderId="58" applyNumberFormat="0" applyFont="0" applyAlignment="0" applyProtection="0"/>
    <xf numFmtId="9" fontId="52" fillId="0" borderId="0" applyFont="0" applyFill="0" applyBorder="0" applyAlignment="0" applyProtection="0"/>
    <xf numFmtId="0" fontId="52" fillId="0" borderId="7" applyNumberFormat="0" applyFont="0" applyFill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0" fontId="2" fillId="38" borderId="0" applyNumberFormat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57" borderId="58" applyNumberFormat="0" applyFont="0" applyAlignment="0" applyProtection="0"/>
    <xf numFmtId="0" fontId="2" fillId="57" borderId="58" applyNumberFormat="0" applyFont="0" applyAlignment="0" applyProtection="0"/>
    <xf numFmtId="0" fontId="2" fillId="57" borderId="58" applyNumberFormat="0" applyFont="0" applyAlignment="0" applyProtection="0"/>
    <xf numFmtId="0" fontId="2" fillId="57" borderId="58" applyNumberFormat="0" applyFont="0" applyAlignment="0" applyProtection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2" fillId="2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2" fillId="3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2" fillId="4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2" fillId="5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2" fillId="6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2" fillId="7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2" fillId="8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2" fillId="9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2" fillId="10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2" fillId="5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2" fillId="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2" fillId="11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1" applyNumberFormat="0" applyAlignment="0" applyProtection="0"/>
    <xf numFmtId="0" fontId="16" fillId="21" borderId="2" applyNumberFormat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9" fillId="0" borderId="3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" applyNumberFormat="0" applyAlignment="0" applyProtection="0"/>
    <xf numFmtId="0" fontId="21" fillId="0" borderId="4" applyNumberFormat="0" applyFill="0" applyAlignment="0" applyProtection="0"/>
    <xf numFmtId="0" fontId="22" fillId="22" borderId="0" applyNumberFormat="0" applyBorder="0" applyAlignment="0" applyProtection="0"/>
    <xf numFmtId="0" fontId="1" fillId="0" borderId="0"/>
    <xf numFmtId="0" fontId="1" fillId="0" borderId="0"/>
    <xf numFmtId="0" fontId="7" fillId="23" borderId="5" applyNumberFormat="0" applyFont="0" applyAlignment="0" applyProtection="0"/>
    <xf numFmtId="0" fontId="1" fillId="57" borderId="58" applyNumberFormat="0" applyFont="0" applyAlignment="0" applyProtection="0"/>
    <xf numFmtId="0" fontId="1" fillId="57" borderId="58" applyNumberFormat="0" applyFont="0" applyAlignment="0" applyProtection="0"/>
    <xf numFmtId="0" fontId="1" fillId="57" borderId="58" applyNumberFormat="0" applyFont="0" applyAlignment="0" applyProtection="0"/>
    <xf numFmtId="0" fontId="1" fillId="57" borderId="58" applyNumberFormat="0" applyFont="0" applyAlignment="0" applyProtection="0"/>
    <xf numFmtId="0" fontId="23" fillId="20" borderId="6" applyNumberFormat="0" applyAlignment="0" applyProtection="0"/>
    <xf numFmtId="9" fontId="7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7" fillId="0" borderId="7" applyNumberFormat="0" applyFont="0" applyFill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32">
    <xf numFmtId="0" fontId="0" fillId="0" borderId="0" xfId="0"/>
    <xf numFmtId="3" fontId="0" fillId="0" borderId="0" xfId="0" applyNumberFormat="1"/>
    <xf numFmtId="17" fontId="9" fillId="24" borderId="8" xfId="0" applyNumberFormat="1" applyFont="1" applyFill="1" applyBorder="1" applyAlignment="1">
      <alignment horizontal="center"/>
    </xf>
    <xf numFmtId="0" fontId="9" fillId="24" borderId="8" xfId="0" applyFont="1" applyFill="1" applyBorder="1" applyAlignment="1">
      <alignment horizontal="center"/>
    </xf>
    <xf numFmtId="3" fontId="9" fillId="24" borderId="9" xfId="0" applyNumberFormat="1" applyFont="1" applyFill="1" applyBorder="1" applyAlignment="1">
      <alignment horizontal="center"/>
    </xf>
    <xf numFmtId="0" fontId="9" fillId="24" borderId="10" xfId="0" applyFont="1" applyFill="1" applyBorder="1" applyAlignment="1">
      <alignment horizontal="center"/>
    </xf>
    <xf numFmtId="3" fontId="9" fillId="24" borderId="11" xfId="0" applyNumberFormat="1" applyFont="1" applyFill="1" applyBorder="1" applyAlignment="1">
      <alignment horizontal="center"/>
    </xf>
    <xf numFmtId="0" fontId="0" fillId="0" borderId="12" xfId="0" applyBorder="1"/>
    <xf numFmtId="0" fontId="9" fillId="24" borderId="14" xfId="0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horizontal="center"/>
    </xf>
    <xf numFmtId="0" fontId="9" fillId="24" borderId="9" xfId="0" applyFont="1" applyFill="1" applyBorder="1" applyAlignment="1">
      <alignment horizontal="center"/>
    </xf>
    <xf numFmtId="0" fontId="9" fillId="24" borderId="16" xfId="0" applyFont="1" applyFill="1" applyBorder="1" applyAlignment="1">
      <alignment horizontal="center"/>
    </xf>
    <xf numFmtId="165" fontId="0" fillId="0" borderId="15" xfId="0" applyNumberFormat="1" applyBorder="1"/>
    <xf numFmtId="0" fontId="0" fillId="0" borderId="15" xfId="0" applyBorder="1"/>
    <xf numFmtId="4" fontId="0" fillId="0" borderId="15" xfId="0" applyNumberFormat="1" applyBorder="1"/>
    <xf numFmtId="4" fontId="0" fillId="0" borderId="9" xfId="0" applyNumberFormat="1" applyBorder="1"/>
    <xf numFmtId="0" fontId="0" fillId="0" borderId="17" xfId="0" applyBorder="1"/>
    <xf numFmtId="165" fontId="0" fillId="0" borderId="0" xfId="0" applyNumberFormat="1"/>
    <xf numFmtId="165" fontId="0" fillId="0" borderId="13" xfId="0" applyNumberFormat="1" applyBorder="1"/>
    <xf numFmtId="37" fontId="0" fillId="0" borderId="0" xfId="0" applyNumberFormat="1"/>
    <xf numFmtId="37" fontId="0" fillId="0" borderId="13" xfId="0" applyNumberFormat="1" applyBorder="1"/>
    <xf numFmtId="37" fontId="0" fillId="25" borderId="13" xfId="0" applyNumberFormat="1" applyFill="1" applyBorder="1"/>
    <xf numFmtId="0" fontId="0" fillId="0" borderId="18" xfId="0" applyBorder="1"/>
    <xf numFmtId="3" fontId="0" fillId="0" borderId="16" xfId="0" applyNumberFormat="1" applyBorder="1"/>
    <xf numFmtId="3" fontId="0" fillId="0" borderId="11" xfId="0" applyNumberFormat="1" applyBorder="1"/>
    <xf numFmtId="0" fontId="0" fillId="0" borderId="0" xfId="0" applyBorder="1"/>
    <xf numFmtId="37" fontId="0" fillId="0" borderId="0" xfId="0" applyNumberFormat="1" applyBorder="1"/>
    <xf numFmtId="10" fontId="0" fillId="0" borderId="0" xfId="0" applyNumberFormat="1" applyBorder="1"/>
    <xf numFmtId="0" fontId="0" fillId="0" borderId="0" xfId="0" applyAlignment="1">
      <alignment horizontal="center"/>
    </xf>
    <xf numFmtId="3" fontId="0" fillId="0" borderId="0" xfId="0" applyNumberFormat="1" applyBorder="1"/>
    <xf numFmtId="37" fontId="0" fillId="25" borderId="0" xfId="0" applyNumberFormat="1" applyFill="1" applyBorder="1"/>
    <xf numFmtId="3" fontId="0" fillId="25" borderId="0" xfId="0" applyNumberFormat="1" applyFill="1" applyBorder="1"/>
    <xf numFmtId="0" fontId="0" fillId="25" borderId="0" xfId="0" applyFill="1" applyBorder="1"/>
    <xf numFmtId="3" fontId="9" fillId="0" borderId="8" xfId="0" applyNumberFormat="1" applyFont="1" applyBorder="1"/>
    <xf numFmtId="3" fontId="0" fillId="0" borderId="12" xfId="0" applyNumberFormat="1" applyBorder="1"/>
    <xf numFmtId="3" fontId="9" fillId="0" borderId="12" xfId="0" applyNumberFormat="1" applyFont="1" applyBorder="1"/>
    <xf numFmtId="3" fontId="0" fillId="0" borderId="10" xfId="0" applyNumberFormat="1" applyBorder="1"/>
    <xf numFmtId="16" fontId="0" fillId="0" borderId="0" xfId="0" applyNumberFormat="1" applyBorder="1"/>
    <xf numFmtId="165" fontId="0" fillId="0" borderId="0" xfId="0" applyNumberFormat="1" applyBorder="1"/>
    <xf numFmtId="0" fontId="0" fillId="0" borderId="8" xfId="0" applyBorder="1"/>
    <xf numFmtId="0" fontId="0" fillId="0" borderId="19" xfId="0" applyBorder="1"/>
    <xf numFmtId="37" fontId="7" fillId="0" borderId="0" xfId="136" applyNumberFormat="1"/>
    <xf numFmtId="167" fontId="7" fillId="0" borderId="0" xfId="136" applyNumberFormat="1"/>
    <xf numFmtId="37" fontId="7" fillId="0" borderId="0" xfId="136" applyNumberFormat="1" applyBorder="1"/>
    <xf numFmtId="165" fontId="7" fillId="0" borderId="20" xfId="144" applyNumberFormat="1" applyBorder="1"/>
    <xf numFmtId="165" fontId="7" fillId="0" borderId="21" xfId="144" applyNumberFormat="1" applyBorder="1"/>
    <xf numFmtId="39" fontId="0" fillId="0" borderId="0" xfId="0" applyNumberFormat="1"/>
    <xf numFmtId="167" fontId="0" fillId="0" borderId="0" xfId="0" applyNumberFormat="1"/>
    <xf numFmtId="37" fontId="0" fillId="0" borderId="12" xfId="0" applyNumberFormat="1" applyBorder="1"/>
    <xf numFmtId="37" fontId="0" fillId="0" borderId="22" xfId="0" applyNumberFormat="1" applyBorder="1"/>
    <xf numFmtId="0" fontId="11" fillId="0" borderId="0" xfId="0" applyFont="1"/>
    <xf numFmtId="0" fontId="0" fillId="0" borderId="23" xfId="0" applyBorder="1"/>
    <xf numFmtId="43" fontId="7" fillId="0" borderId="0" xfId="136"/>
    <xf numFmtId="37" fontId="0" fillId="0" borderId="0" xfId="0" applyNumberFormat="1" applyFill="1" applyBorder="1"/>
    <xf numFmtId="167" fontId="7" fillId="0" borderId="0" xfId="136" applyNumberFormat="1" applyFont="1"/>
    <xf numFmtId="4" fontId="9" fillId="24" borderId="24" xfId="0" applyNumberFormat="1" applyFont="1" applyFill="1" applyBorder="1" applyAlignment="1">
      <alignment horizontal="center"/>
    </xf>
    <xf numFmtId="0" fontId="0" fillId="0" borderId="25" xfId="0" applyBorder="1"/>
    <xf numFmtId="165" fontId="0" fillId="0" borderId="26" xfId="0" applyNumberFormat="1" applyBorder="1"/>
    <xf numFmtId="37" fontId="0" fillId="0" borderId="26" xfId="0" applyNumberFormat="1" applyBorder="1"/>
    <xf numFmtId="37" fontId="0" fillId="25" borderId="26" xfId="0" applyNumberFormat="1" applyFill="1" applyBorder="1"/>
    <xf numFmtId="37" fontId="0" fillId="0" borderId="24" xfId="0" applyNumberFormat="1" applyBorder="1"/>
    <xf numFmtId="0" fontId="11" fillId="0" borderId="30" xfId="0" applyFont="1" applyBorder="1"/>
    <xf numFmtId="4" fontId="0" fillId="0" borderId="14" xfId="0" applyNumberFormat="1" applyBorder="1"/>
    <xf numFmtId="37" fontId="0" fillId="0" borderId="32" xfId="0" applyNumberFormat="1" applyBorder="1"/>
    <xf numFmtId="37" fontId="0" fillId="25" borderId="32" xfId="0" applyNumberFormat="1" applyFill="1" applyBorder="1"/>
    <xf numFmtId="165" fontId="7" fillId="0" borderId="33" xfId="144" applyNumberFormat="1" applyBorder="1"/>
    <xf numFmtId="3" fontId="0" fillId="0" borderId="34" xfId="0" applyNumberFormat="1" applyBorder="1"/>
    <xf numFmtId="37" fontId="7" fillId="25" borderId="35" xfId="136" applyNumberFormat="1" applyFill="1" applyBorder="1"/>
    <xf numFmtId="0" fontId="26" fillId="0" borderId="0" xfId="0" applyFont="1"/>
    <xf numFmtId="37" fontId="0" fillId="0" borderId="17" xfId="0" applyNumberFormat="1" applyBorder="1"/>
    <xf numFmtId="0" fontId="0" fillId="0" borderId="30" xfId="0" applyBorder="1"/>
    <xf numFmtId="165" fontId="0" fillId="0" borderId="25" xfId="0" applyNumberFormat="1" applyBorder="1"/>
    <xf numFmtId="0" fontId="9" fillId="0" borderId="36" xfId="0" applyFont="1" applyBorder="1" applyAlignment="1">
      <alignment horizontal="center"/>
    </xf>
    <xf numFmtId="0" fontId="9" fillId="0" borderId="30" xfId="0" applyFont="1" applyBorder="1"/>
    <xf numFmtId="0" fontId="9" fillId="0" borderId="30" xfId="0" applyFont="1" applyBorder="1" applyAlignment="1">
      <alignment horizontal="center"/>
    </xf>
    <xf numFmtId="0" fontId="0" fillId="0" borderId="37" xfId="0" applyBorder="1"/>
    <xf numFmtId="0" fontId="0" fillId="0" borderId="24" xfId="0" applyBorder="1"/>
    <xf numFmtId="37" fontId="7" fillId="0" borderId="17" xfId="136" applyNumberFormat="1" applyBorder="1"/>
    <xf numFmtId="167" fontId="7" fillId="0" borderId="17" xfId="136" applyNumberFormat="1" applyBorder="1"/>
    <xf numFmtId="0" fontId="9" fillId="24" borderId="39" xfId="0" applyNumberFormat="1" applyFont="1" applyFill="1" applyBorder="1" applyAlignment="1">
      <alignment horizontal="center"/>
    </xf>
    <xf numFmtId="0" fontId="9" fillId="24" borderId="11" xfId="0" applyFont="1" applyFill="1" applyBorder="1" applyAlignment="1">
      <alignment horizontal="center"/>
    </xf>
    <xf numFmtId="168" fontId="0" fillId="0" borderId="12" xfId="0" applyNumberFormat="1" applyBorder="1"/>
    <xf numFmtId="37" fontId="26" fillId="0" borderId="26" xfId="0" applyNumberFormat="1" applyFont="1" applyBorder="1"/>
    <xf numFmtId="10" fontId="0" fillId="0" borderId="0" xfId="216" applyNumberFormat="1" applyFont="1" applyBorder="1"/>
    <xf numFmtId="0" fontId="26" fillId="0" borderId="30" xfId="0" applyFont="1" applyBorder="1"/>
    <xf numFmtId="3" fontId="26" fillId="0" borderId="12" xfId="0" applyNumberFormat="1" applyFont="1" applyBorder="1"/>
    <xf numFmtId="10" fontId="0" fillId="0" borderId="0" xfId="0" applyNumberFormat="1"/>
    <xf numFmtId="37" fontId="0" fillId="0" borderId="40" xfId="0" applyNumberFormat="1" applyBorder="1"/>
    <xf numFmtId="37" fontId="26" fillId="0" borderId="0" xfId="0" applyNumberFormat="1" applyFont="1"/>
    <xf numFmtId="43" fontId="0" fillId="0" borderId="0" xfId="136" applyFont="1"/>
    <xf numFmtId="10" fontId="0" fillId="0" borderId="0" xfId="216" applyNumberFormat="1" applyFont="1"/>
    <xf numFmtId="14" fontId="0" fillId="0" borderId="43" xfId="0" applyNumberFormat="1" applyBorder="1" applyAlignment="1">
      <alignment horizontal="center"/>
    </xf>
    <xf numFmtId="4" fontId="8" fillId="24" borderId="44" xfId="0" quotePrefix="1" applyNumberFormat="1" applyFont="1" applyFill="1" applyBorder="1" applyAlignment="1">
      <alignment horizontal="center"/>
    </xf>
    <xf numFmtId="9" fontId="0" fillId="0" borderId="0" xfId="216" applyFont="1"/>
    <xf numFmtId="167" fontId="30" fillId="0" borderId="0" xfId="136" applyNumberFormat="1" applyFon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2" xfId="136" applyNumberFormat="1" applyBorder="1"/>
    <xf numFmtId="1" fontId="0" fillId="0" borderId="26" xfId="136" applyNumberFormat="1" applyFont="1" applyBorder="1"/>
    <xf numFmtId="1" fontId="0" fillId="0" borderId="26" xfId="0" applyNumberFormat="1" applyBorder="1"/>
    <xf numFmtId="43" fontId="11" fillId="0" borderId="12" xfId="136" applyFont="1" applyBorder="1"/>
    <xf numFmtId="37" fontId="7" fillId="0" borderId="0" xfId="136" applyNumberFormat="1" applyFill="1" applyBorder="1"/>
    <xf numFmtId="14" fontId="11" fillId="0" borderId="48" xfId="0" applyNumberFormat="1" applyFont="1" applyBorder="1" applyAlignment="1">
      <alignment horizontal="center"/>
    </xf>
    <xf numFmtId="0" fontId="32" fillId="0" borderId="0" xfId="0" applyFont="1"/>
    <xf numFmtId="0" fontId="10" fillId="0" borderId="16" xfId="0" applyFont="1" applyBorder="1" applyAlignment="1">
      <alignment horizontal="centerContinuous"/>
    </xf>
    <xf numFmtId="0" fontId="32" fillId="0" borderId="16" xfId="0" applyFont="1" applyBorder="1"/>
    <xf numFmtId="0" fontId="8" fillId="26" borderId="8" xfId="0" applyFont="1" applyFill="1" applyBorder="1" applyAlignment="1">
      <alignment horizontal="center"/>
    </xf>
    <xf numFmtId="0" fontId="8" fillId="26" borderId="10" xfId="0" applyFont="1" applyFill="1" applyBorder="1" applyAlignment="1">
      <alignment horizontal="center"/>
    </xf>
    <xf numFmtId="0" fontId="26" fillId="58" borderId="12" xfId="0" applyFont="1" applyFill="1" applyBorder="1"/>
    <xf numFmtId="0" fontId="26" fillId="26" borderId="12" xfId="0" applyFont="1" applyFill="1" applyBorder="1"/>
    <xf numFmtId="165" fontId="11" fillId="0" borderId="0" xfId="0" applyNumberFormat="1" applyFont="1"/>
    <xf numFmtId="0" fontId="8" fillId="24" borderId="41" xfId="0" applyFont="1" applyFill="1" applyBorder="1" applyAlignment="1">
      <alignment horizontal="center"/>
    </xf>
    <xf numFmtId="0" fontId="8" fillId="24" borderId="42" xfId="0" applyFont="1" applyFill="1" applyBorder="1" applyAlignment="1">
      <alignment horizontal="center"/>
    </xf>
    <xf numFmtId="14" fontId="11" fillId="0" borderId="43" xfId="0" applyNumberFormat="1" applyFont="1" applyBorder="1" applyAlignment="1">
      <alignment horizontal="center"/>
    </xf>
    <xf numFmtId="167" fontId="26" fillId="0" borderId="0" xfId="136" applyNumberFormat="1" applyFont="1"/>
    <xf numFmtId="37" fontId="26" fillId="58" borderId="12" xfId="0" applyNumberFormat="1" applyFont="1" applyFill="1" applyBorder="1"/>
    <xf numFmtId="37" fontId="26" fillId="26" borderId="12" xfId="136" applyNumberFormat="1" applyFont="1" applyFill="1" applyBorder="1"/>
    <xf numFmtId="37" fontId="9" fillId="26" borderId="44" xfId="143" applyNumberFormat="1" applyFont="1" applyFill="1" applyBorder="1"/>
    <xf numFmtId="37" fontId="9" fillId="26" borderId="44" xfId="136" applyNumberFormat="1" applyFont="1" applyFill="1" applyBorder="1"/>
    <xf numFmtId="37" fontId="26" fillId="26" borderId="44" xfId="143" applyNumberFormat="1" applyFont="1" applyFill="1" applyBorder="1"/>
    <xf numFmtId="37" fontId="26" fillId="26" borderId="12" xfId="143" applyNumberFormat="1" applyFont="1" applyFill="1" applyBorder="1"/>
    <xf numFmtId="37" fontId="26" fillId="26" borderId="10" xfId="143" applyNumberFormat="1" applyFont="1" applyFill="1" applyBorder="1"/>
    <xf numFmtId="37" fontId="9" fillId="26" borderId="10" xfId="143" applyNumberFormat="1" applyFont="1" applyFill="1" applyBorder="1"/>
    <xf numFmtId="167" fontId="0" fillId="0" borderId="0" xfId="136" applyNumberFormat="1" applyFont="1"/>
    <xf numFmtId="167" fontId="7" fillId="0" borderId="10" xfId="136" applyNumberFormat="1" applyBorder="1"/>
    <xf numFmtId="167" fontId="7" fillId="0" borderId="38" xfId="136" applyNumberFormat="1" applyBorder="1"/>
    <xf numFmtId="167" fontId="7" fillId="0" borderId="20" xfId="136" applyNumberFormat="1" applyBorder="1"/>
    <xf numFmtId="167" fontId="29" fillId="0" borderId="18" xfId="136" applyNumberFormat="1" applyFont="1" applyBorder="1"/>
    <xf numFmtId="167" fontId="7" fillId="0" borderId="16" xfId="136" applyNumberFormat="1" applyFont="1" applyBorder="1"/>
    <xf numFmtId="169" fontId="7" fillId="0" borderId="0" xfId="144" applyNumberFormat="1" applyFont="1"/>
    <xf numFmtId="169" fontId="7" fillId="0" borderId="38" xfId="144" applyNumberFormat="1" applyBorder="1"/>
    <xf numFmtId="169" fontId="7" fillId="0" borderId="20" xfId="144" applyNumberFormat="1" applyBorder="1"/>
    <xf numFmtId="169" fontId="0" fillId="0" borderId="0" xfId="0" applyNumberFormat="1"/>
    <xf numFmtId="0" fontId="8" fillId="24" borderId="50" xfId="0" applyFont="1" applyFill="1" applyBorder="1" applyAlignment="1">
      <alignment horizontal="center"/>
    </xf>
    <xf numFmtId="3" fontId="0" fillId="0" borderId="8" xfId="0" applyNumberFormat="1" applyBorder="1"/>
    <xf numFmtId="169" fontId="7" fillId="0" borderId="12" xfId="144" applyNumberFormat="1" applyBorder="1"/>
    <xf numFmtId="167" fontId="7" fillId="0" borderId="22" xfId="136" applyNumberFormat="1" applyBorder="1"/>
    <xf numFmtId="167" fontId="7" fillId="0" borderId="12" xfId="136" applyNumberFormat="1" applyFont="1" applyBorder="1"/>
    <xf numFmtId="37" fontId="7" fillId="0" borderId="12" xfId="136" applyNumberFormat="1" applyBorder="1"/>
    <xf numFmtId="169" fontId="7" fillId="0" borderId="22" xfId="144" applyNumberFormat="1" applyBorder="1"/>
    <xf numFmtId="0" fontId="11" fillId="0" borderId="0" xfId="0" applyFont="1" applyFill="1" applyBorder="1"/>
    <xf numFmtId="3" fontId="7" fillId="0" borderId="12" xfId="0" applyNumberFormat="1" applyFont="1" applyBorder="1"/>
    <xf numFmtId="44" fontId="11" fillId="0" borderId="12" xfId="144" applyFont="1" applyFill="1" applyBorder="1"/>
    <xf numFmtId="43" fontId="11" fillId="0" borderId="12" xfId="136" applyFont="1" applyFill="1" applyBorder="1"/>
    <xf numFmtId="0" fontId="11" fillId="0" borderId="30" xfId="0" applyFont="1" applyFill="1" applyBorder="1"/>
    <xf numFmtId="14" fontId="11" fillId="0" borderId="48" xfId="0" applyNumberFormat="1" applyFont="1" applyFill="1" applyBorder="1" applyAlignment="1">
      <alignment horizontal="center"/>
    </xf>
    <xf numFmtId="43" fontId="11" fillId="0" borderId="8" xfId="136" applyFont="1" applyFill="1" applyBorder="1"/>
    <xf numFmtId="43" fontId="11" fillId="0" borderId="22" xfId="136" applyFont="1" applyFill="1" applyBorder="1"/>
    <xf numFmtId="0" fontId="11" fillId="0" borderId="43" xfId="0" applyFont="1" applyFill="1" applyBorder="1" applyAlignment="1">
      <alignment horizontal="center"/>
    </xf>
    <xf numFmtId="0" fontId="11" fillId="0" borderId="45" xfId="0" applyFont="1" applyFill="1" applyBorder="1"/>
    <xf numFmtId="0" fontId="11" fillId="0" borderId="61" xfId="0" applyFont="1" applyFill="1" applyBorder="1"/>
    <xf numFmtId="0" fontId="11" fillId="0" borderId="47" xfId="0" applyFont="1" applyFill="1" applyBorder="1"/>
    <xf numFmtId="0" fontId="11" fillId="0" borderId="46" xfId="0" applyFont="1" applyFill="1" applyBorder="1" applyAlignment="1">
      <alignment horizontal="center"/>
    </xf>
    <xf numFmtId="0" fontId="7" fillId="0" borderId="0" xfId="0" applyFont="1"/>
    <xf numFmtId="167" fontId="7" fillId="0" borderId="0" xfId="136" applyNumberFormat="1"/>
    <xf numFmtId="167" fontId="0" fillId="0" borderId="0" xfId="136" applyNumberFormat="1" applyFont="1"/>
    <xf numFmtId="169" fontId="7" fillId="0" borderId="0" xfId="144" applyNumberFormat="1" applyFont="1"/>
    <xf numFmtId="167" fontId="7" fillId="0" borderId="0" xfId="136" applyNumberFormat="1"/>
    <xf numFmtId="167" fontId="7" fillId="0" borderId="0" xfId="136" applyNumberFormat="1" applyBorder="1"/>
    <xf numFmtId="167" fontId="7" fillId="0" borderId="16" xfId="136" applyNumberFormat="1" applyBorder="1"/>
    <xf numFmtId="167" fontId="7" fillId="0" borderId="17" xfId="136" applyNumberFormat="1" applyBorder="1"/>
    <xf numFmtId="4" fontId="9" fillId="24" borderId="25" xfId="0" quotePrefix="1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wrapText="1"/>
    </xf>
    <xf numFmtId="37" fontId="0" fillId="0" borderId="13" xfId="0" applyNumberFormat="1" applyBorder="1"/>
    <xf numFmtId="10" fontId="0" fillId="0" borderId="0" xfId="0" applyNumberFormat="1" applyBorder="1"/>
    <xf numFmtId="37" fontId="0" fillId="0" borderId="12" xfId="0" applyNumberFormat="1" applyBorder="1"/>
    <xf numFmtId="0" fontId="0" fillId="0" borderId="0" xfId="0"/>
    <xf numFmtId="37" fontId="7" fillId="0" borderId="0" xfId="0" applyNumberFormat="1" applyFont="1"/>
    <xf numFmtId="3" fontId="0" fillId="0" borderId="12" xfId="0" applyNumberFormat="1" applyFont="1" applyBorder="1"/>
    <xf numFmtId="37" fontId="0" fillId="0" borderId="0" xfId="0" applyNumberFormat="1" applyFill="1"/>
    <xf numFmtId="0" fontId="11" fillId="0" borderId="30" xfId="0" applyFont="1" applyBorder="1" applyAlignment="1"/>
    <xf numFmtId="0" fontId="7" fillId="0" borderId="30" xfId="0" applyFont="1" applyBorder="1"/>
    <xf numFmtId="37" fontId="0" fillId="0" borderId="62" xfId="0" applyNumberFormat="1" applyBorder="1"/>
    <xf numFmtId="37" fontId="0" fillId="0" borderId="61" xfId="0" applyNumberFormat="1" applyBorder="1"/>
    <xf numFmtId="167" fontId="0" fillId="0" borderId="63" xfId="136" applyNumberFormat="1" applyFont="1" applyBorder="1"/>
    <xf numFmtId="37" fontId="0" fillId="0" borderId="47" xfId="0" applyNumberFormat="1" applyBorder="1"/>
    <xf numFmtId="167" fontId="0" fillId="0" borderId="13" xfId="136" applyNumberFormat="1" applyFont="1" applyBorder="1"/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NumberFormat="1" applyFont="1" applyBorder="1" applyAlignment="1">
      <alignment horizontal="center"/>
    </xf>
    <xf numFmtId="166" fontId="9" fillId="0" borderId="0" xfId="0" quotePrefix="1" applyNumberFormat="1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1" fillId="0" borderId="37" xfId="0" applyNumberFormat="1" applyFont="1" applyBorder="1" applyAlignment="1">
      <alignment horizontal="center"/>
    </xf>
    <xf numFmtId="0" fontId="31" fillId="0" borderId="16" xfId="0" applyNumberFormat="1" applyFont="1" applyBorder="1" applyAlignment="1">
      <alignment horizontal="center"/>
    </xf>
    <xf numFmtId="0" fontId="31" fillId="0" borderId="31" xfId="0" applyNumberFormat="1" applyFont="1" applyBorder="1" applyAlignment="1">
      <alignment horizontal="center"/>
    </xf>
    <xf numFmtId="0" fontId="31" fillId="0" borderId="27" xfId="0" applyFont="1" applyBorder="1" applyAlignment="1">
      <alignment horizontal="center"/>
    </xf>
    <xf numFmtId="0" fontId="31" fillId="0" borderId="28" xfId="0" applyFont="1" applyBorder="1" applyAlignment="1">
      <alignment horizontal="center"/>
    </xf>
    <xf numFmtId="0" fontId="31" fillId="0" borderId="29" xfId="0" applyFont="1" applyBorder="1" applyAlignment="1">
      <alignment horizontal="center"/>
    </xf>
    <xf numFmtId="0" fontId="32" fillId="59" borderId="44" xfId="0" applyFont="1" applyFill="1" applyBorder="1"/>
    <xf numFmtId="17" fontId="8" fillId="59" borderId="49" xfId="0" applyNumberFormat="1" applyFont="1" applyFill="1" applyBorder="1" applyAlignment="1">
      <alignment horizontal="center"/>
    </xf>
    <xf numFmtId="17" fontId="8" fillId="59" borderId="50" xfId="0" applyNumberFormat="1" applyFont="1" applyFill="1" applyBorder="1" applyAlignment="1">
      <alignment horizontal="center"/>
    </xf>
    <xf numFmtId="17" fontId="8" fillId="59" borderId="51" xfId="0" applyNumberFormat="1" applyFont="1" applyFill="1" applyBorder="1" applyAlignment="1">
      <alignment horizontal="center"/>
    </xf>
    <xf numFmtId="17" fontId="8" fillId="59" borderId="49" xfId="0" quotePrefix="1" applyNumberFormat="1" applyFont="1" applyFill="1" applyBorder="1" applyAlignment="1">
      <alignment horizontal="center"/>
    </xf>
    <xf numFmtId="17" fontId="8" fillId="59" borderId="50" xfId="0" quotePrefix="1" applyNumberFormat="1" applyFont="1" applyFill="1" applyBorder="1" applyAlignment="1">
      <alignment horizontal="center"/>
    </xf>
    <xf numFmtId="17" fontId="8" fillId="59" borderId="51" xfId="0" quotePrefix="1" applyNumberFormat="1" applyFont="1" applyFill="1" applyBorder="1" applyAlignment="1">
      <alignment horizontal="center"/>
    </xf>
    <xf numFmtId="0" fontId="32" fillId="59" borderId="12" xfId="0" applyFont="1" applyFill="1" applyBorder="1"/>
    <xf numFmtId="0" fontId="8" fillId="59" borderId="8" xfId="0" applyFont="1" applyFill="1" applyBorder="1" applyAlignment="1">
      <alignment horizontal="center"/>
    </xf>
    <xf numFmtId="0" fontId="8" fillId="60" borderId="8" xfId="0" applyFont="1" applyFill="1" applyBorder="1" applyAlignment="1">
      <alignment horizontal="center"/>
    </xf>
    <xf numFmtId="0" fontId="32" fillId="59" borderId="10" xfId="0" applyFont="1" applyFill="1" applyBorder="1"/>
    <xf numFmtId="0" fontId="8" fillId="59" borderId="10" xfId="0" applyFont="1" applyFill="1" applyBorder="1" applyAlignment="1">
      <alignment horizontal="center"/>
    </xf>
    <xf numFmtId="0" fontId="8" fillId="60" borderId="10" xfId="0" applyFont="1" applyFill="1" applyBorder="1" applyAlignment="1">
      <alignment horizontal="center"/>
    </xf>
    <xf numFmtId="0" fontId="33" fillId="59" borderId="12" xfId="0" applyFont="1" applyFill="1" applyBorder="1"/>
    <xf numFmtId="0" fontId="26" fillId="59" borderId="12" xfId="0" applyFont="1" applyFill="1" applyBorder="1"/>
    <xf numFmtId="165" fontId="26" fillId="60" borderId="12" xfId="0" applyNumberFormat="1" applyFont="1" applyFill="1" applyBorder="1" applyAlignment="1">
      <alignment horizontal="right"/>
    </xf>
    <xf numFmtId="0" fontId="26" fillId="60" borderId="12" xfId="0" applyFont="1" applyFill="1" applyBorder="1"/>
    <xf numFmtId="0" fontId="7" fillId="59" borderId="12" xfId="0" applyFont="1" applyFill="1" applyBorder="1"/>
    <xf numFmtId="37" fontId="26" fillId="59" borderId="12" xfId="143" applyNumberFormat="1" applyFont="1" applyFill="1" applyBorder="1"/>
    <xf numFmtId="37" fontId="26" fillId="60" borderId="12" xfId="143" applyNumberFormat="1" applyFont="1" applyFill="1" applyBorder="1"/>
    <xf numFmtId="37" fontId="26" fillId="60" borderId="12" xfId="0" applyNumberFormat="1" applyFont="1" applyFill="1" applyBorder="1"/>
    <xf numFmtId="0" fontId="33" fillId="59" borderId="44" xfId="0" applyFont="1" applyFill="1" applyBorder="1"/>
    <xf numFmtId="37" fontId="9" fillId="59" borderId="44" xfId="143" applyNumberFormat="1" applyFont="1" applyFill="1" applyBorder="1"/>
    <xf numFmtId="37" fontId="9" fillId="60" borderId="44" xfId="143" applyNumberFormat="1" applyFont="1" applyFill="1" applyBorder="1"/>
    <xf numFmtId="37" fontId="26" fillId="59" borderId="44" xfId="143" applyNumberFormat="1" applyFont="1" applyFill="1" applyBorder="1"/>
    <xf numFmtId="37" fontId="26" fillId="60" borderId="44" xfId="143" applyNumberFormat="1" applyFont="1" applyFill="1" applyBorder="1"/>
    <xf numFmtId="0" fontId="7" fillId="59" borderId="10" xfId="0" applyFont="1" applyFill="1" applyBorder="1"/>
    <xf numFmtId="37" fontId="26" fillId="59" borderId="10" xfId="143" applyNumberFormat="1" applyFont="1" applyFill="1" applyBorder="1"/>
    <xf numFmtId="37" fontId="26" fillId="60" borderId="10" xfId="143" applyNumberFormat="1" applyFont="1" applyFill="1" applyBorder="1"/>
    <xf numFmtId="0" fontId="33" fillId="59" borderId="10" xfId="0" applyFont="1" applyFill="1" applyBorder="1"/>
    <xf numFmtId="37" fontId="9" fillId="59" borderId="10" xfId="0" applyNumberFormat="1" applyFont="1" applyFill="1" applyBorder="1"/>
    <xf numFmtId="37" fontId="9" fillId="60" borderId="10" xfId="143" applyNumberFormat="1" applyFont="1" applyFill="1" applyBorder="1"/>
    <xf numFmtId="0" fontId="8" fillId="59" borderId="10" xfId="0" applyFont="1" applyFill="1" applyBorder="1"/>
    <xf numFmtId="0" fontId="7" fillId="0" borderId="0" xfId="0" applyFont="1" applyFill="1" applyBorder="1"/>
    <xf numFmtId="37" fontId="0" fillId="0" borderId="0" xfId="0" applyNumberFormat="1" applyFill="1" applyBorder="1" applyAlignment="1">
      <alignment horizontal="right"/>
    </xf>
    <xf numFmtId="37" fontId="26" fillId="59" borderId="12" xfId="149" applyNumberFormat="1" applyFont="1" applyFill="1" applyBorder="1"/>
    <xf numFmtId="37" fontId="26" fillId="60" borderId="12" xfId="149" applyNumberFormat="1" applyFont="1" applyFill="1" applyBorder="1"/>
    <xf numFmtId="37" fontId="26" fillId="58" borderId="12" xfId="149" applyNumberFormat="1" applyFont="1" applyFill="1" applyBorder="1"/>
    <xf numFmtId="37" fontId="7" fillId="59" borderId="12" xfId="149" applyNumberFormat="1" applyFont="1" applyFill="1" applyBorder="1"/>
    <xf numFmtId="37" fontId="26" fillId="26" borderId="12" xfId="149" applyNumberFormat="1" applyFont="1" applyFill="1" applyBorder="1"/>
    <xf numFmtId="37" fontId="33" fillId="59" borderId="10" xfId="144" applyNumberFormat="1" applyFont="1" applyFill="1" applyBorder="1" applyAlignment="1">
      <alignment horizontal="right"/>
    </xf>
    <xf numFmtId="37" fontId="33" fillId="60" borderId="10" xfId="144" applyNumberFormat="1" applyFont="1" applyFill="1" applyBorder="1" applyAlignment="1">
      <alignment horizontal="right"/>
    </xf>
    <xf numFmtId="37" fontId="33" fillId="26" borderId="10" xfId="144" applyNumberFormat="1" applyFont="1" applyFill="1" applyBorder="1"/>
  </cellXfs>
  <cellStyles count="646">
    <cellStyle name="20% - Accent1" xfId="1" builtinId="30" customBuiltin="1"/>
    <cellStyle name="20% - Accent1 2" xfId="2" xr:uid="{00000000-0005-0000-0000-000001000000}"/>
    <cellStyle name="20% - Accent1 2 2" xfId="3" xr:uid="{00000000-0005-0000-0000-000002000000}"/>
    <cellStyle name="20% - Accent1 2 2 2" xfId="237" xr:uid="{00000000-0005-0000-0000-0000EF000000}"/>
    <cellStyle name="20% - Accent1 2 2 3" xfId="320" xr:uid="{00000000-0005-0000-0000-000002000000}"/>
    <cellStyle name="20% - Accent1 2 2 4" xfId="374" xr:uid="{00000000-0005-0000-0000-000002000000}"/>
    <cellStyle name="20% - Accent1 2 2 5" xfId="428" xr:uid="{00000000-0005-0000-0000-000002000000}"/>
    <cellStyle name="20% - Accent1 2 2 6" xfId="489" xr:uid="{00000000-0005-0000-0000-000002000000}"/>
    <cellStyle name="20% - Accent1 2 2 7" xfId="548" xr:uid="{00000000-0005-0000-0000-000031000000}"/>
    <cellStyle name="20% - Accent1 2 3" xfId="236" xr:uid="{00000000-0005-0000-0000-0000EE000000}"/>
    <cellStyle name="20% - Accent1 2 4" xfId="319" xr:uid="{00000000-0005-0000-0000-000001000000}"/>
    <cellStyle name="20% - Accent1 2 5" xfId="373" xr:uid="{00000000-0005-0000-0000-000001000000}"/>
    <cellStyle name="20% - Accent1 2 6" xfId="427" xr:uid="{00000000-0005-0000-0000-000001000000}"/>
    <cellStyle name="20% - Accent1 2 7" xfId="488" xr:uid="{00000000-0005-0000-0000-000001000000}"/>
    <cellStyle name="20% - Accent1 2 8" xfId="547" xr:uid="{00000000-0005-0000-0000-000030000000}"/>
    <cellStyle name="20% - Accent1 3" xfId="4" xr:uid="{00000000-0005-0000-0000-000003000000}"/>
    <cellStyle name="20% - Accent1 3 2" xfId="5" xr:uid="{00000000-0005-0000-0000-000004000000}"/>
    <cellStyle name="20% - Accent1 3 2 2" xfId="239" xr:uid="{00000000-0005-0000-0000-0000F1000000}"/>
    <cellStyle name="20% - Accent1 3 2 3" xfId="322" xr:uid="{00000000-0005-0000-0000-000004000000}"/>
    <cellStyle name="20% - Accent1 3 2 4" xfId="376" xr:uid="{00000000-0005-0000-0000-000004000000}"/>
    <cellStyle name="20% - Accent1 3 2 5" xfId="430" xr:uid="{00000000-0005-0000-0000-000004000000}"/>
    <cellStyle name="20% - Accent1 3 2 6" xfId="491" xr:uid="{00000000-0005-0000-0000-000004000000}"/>
    <cellStyle name="20% - Accent1 3 2 7" xfId="550" xr:uid="{00000000-0005-0000-0000-000033000000}"/>
    <cellStyle name="20% - Accent1 3 3" xfId="238" xr:uid="{00000000-0005-0000-0000-0000F0000000}"/>
    <cellStyle name="20% - Accent1 3 4" xfId="321" xr:uid="{00000000-0005-0000-0000-000003000000}"/>
    <cellStyle name="20% - Accent1 3 5" xfId="375" xr:uid="{00000000-0005-0000-0000-000003000000}"/>
    <cellStyle name="20% - Accent1 3 6" xfId="429" xr:uid="{00000000-0005-0000-0000-000003000000}"/>
    <cellStyle name="20% - Accent1 3 7" xfId="490" xr:uid="{00000000-0005-0000-0000-000003000000}"/>
    <cellStyle name="20% - Accent1 3 8" xfId="549" xr:uid="{00000000-0005-0000-0000-000032000000}"/>
    <cellStyle name="20% - Accent1 4" xfId="546" xr:uid="{00000000-0005-0000-0000-00002F000000}"/>
    <cellStyle name="20% - Accent2" xfId="6" builtinId="34" customBuiltin="1"/>
    <cellStyle name="20% - Accent2 2" xfId="7" xr:uid="{00000000-0005-0000-0000-000006000000}"/>
    <cellStyle name="20% - Accent2 2 2" xfId="8" xr:uid="{00000000-0005-0000-0000-000007000000}"/>
    <cellStyle name="20% - Accent2 2 2 2" xfId="241" xr:uid="{00000000-0005-0000-0000-0000F3000000}"/>
    <cellStyle name="20% - Accent2 2 2 3" xfId="324" xr:uid="{00000000-0005-0000-0000-000007000000}"/>
    <cellStyle name="20% - Accent2 2 2 4" xfId="378" xr:uid="{00000000-0005-0000-0000-000007000000}"/>
    <cellStyle name="20% - Accent2 2 2 5" xfId="432" xr:uid="{00000000-0005-0000-0000-000007000000}"/>
    <cellStyle name="20% - Accent2 2 2 6" xfId="493" xr:uid="{00000000-0005-0000-0000-000007000000}"/>
    <cellStyle name="20% - Accent2 2 2 7" xfId="553" xr:uid="{00000000-0005-0000-0000-000036000000}"/>
    <cellStyle name="20% - Accent2 2 3" xfId="240" xr:uid="{00000000-0005-0000-0000-0000F2000000}"/>
    <cellStyle name="20% - Accent2 2 4" xfId="323" xr:uid="{00000000-0005-0000-0000-000006000000}"/>
    <cellStyle name="20% - Accent2 2 5" xfId="377" xr:uid="{00000000-0005-0000-0000-000006000000}"/>
    <cellStyle name="20% - Accent2 2 6" xfId="431" xr:uid="{00000000-0005-0000-0000-000006000000}"/>
    <cellStyle name="20% - Accent2 2 7" xfId="492" xr:uid="{00000000-0005-0000-0000-000006000000}"/>
    <cellStyle name="20% - Accent2 2 8" xfId="552" xr:uid="{00000000-0005-0000-0000-000035000000}"/>
    <cellStyle name="20% - Accent2 3" xfId="9" xr:uid="{00000000-0005-0000-0000-000008000000}"/>
    <cellStyle name="20% - Accent2 3 2" xfId="10" xr:uid="{00000000-0005-0000-0000-000009000000}"/>
    <cellStyle name="20% - Accent2 3 2 2" xfId="243" xr:uid="{00000000-0005-0000-0000-0000F5000000}"/>
    <cellStyle name="20% - Accent2 3 2 3" xfId="326" xr:uid="{00000000-0005-0000-0000-000009000000}"/>
    <cellStyle name="20% - Accent2 3 2 4" xfId="380" xr:uid="{00000000-0005-0000-0000-000009000000}"/>
    <cellStyle name="20% - Accent2 3 2 5" xfId="434" xr:uid="{00000000-0005-0000-0000-000009000000}"/>
    <cellStyle name="20% - Accent2 3 2 6" xfId="495" xr:uid="{00000000-0005-0000-0000-000009000000}"/>
    <cellStyle name="20% - Accent2 3 2 7" xfId="555" xr:uid="{00000000-0005-0000-0000-000038000000}"/>
    <cellStyle name="20% - Accent2 3 3" xfId="242" xr:uid="{00000000-0005-0000-0000-0000F4000000}"/>
    <cellStyle name="20% - Accent2 3 4" xfId="325" xr:uid="{00000000-0005-0000-0000-000008000000}"/>
    <cellStyle name="20% - Accent2 3 5" xfId="379" xr:uid="{00000000-0005-0000-0000-000008000000}"/>
    <cellStyle name="20% - Accent2 3 6" xfId="433" xr:uid="{00000000-0005-0000-0000-000008000000}"/>
    <cellStyle name="20% - Accent2 3 7" xfId="494" xr:uid="{00000000-0005-0000-0000-000008000000}"/>
    <cellStyle name="20% - Accent2 3 8" xfId="554" xr:uid="{00000000-0005-0000-0000-000037000000}"/>
    <cellStyle name="20% - Accent2 4" xfId="551" xr:uid="{00000000-0005-0000-0000-000034000000}"/>
    <cellStyle name="20% - Accent3" xfId="11" builtinId="38" customBuiltin="1"/>
    <cellStyle name="20% - Accent3 2" xfId="12" xr:uid="{00000000-0005-0000-0000-00000B000000}"/>
    <cellStyle name="20% - Accent3 2 2" xfId="13" xr:uid="{00000000-0005-0000-0000-00000C000000}"/>
    <cellStyle name="20% - Accent3 2 2 2" xfId="245" xr:uid="{00000000-0005-0000-0000-0000F7000000}"/>
    <cellStyle name="20% - Accent3 2 2 3" xfId="328" xr:uid="{00000000-0005-0000-0000-00000C000000}"/>
    <cellStyle name="20% - Accent3 2 2 4" xfId="382" xr:uid="{00000000-0005-0000-0000-00000C000000}"/>
    <cellStyle name="20% - Accent3 2 2 5" xfId="436" xr:uid="{00000000-0005-0000-0000-00000C000000}"/>
    <cellStyle name="20% - Accent3 2 2 6" xfId="497" xr:uid="{00000000-0005-0000-0000-00000C000000}"/>
    <cellStyle name="20% - Accent3 2 2 7" xfId="558" xr:uid="{00000000-0005-0000-0000-00003B000000}"/>
    <cellStyle name="20% - Accent3 2 3" xfId="244" xr:uid="{00000000-0005-0000-0000-0000F6000000}"/>
    <cellStyle name="20% - Accent3 2 4" xfId="327" xr:uid="{00000000-0005-0000-0000-00000B000000}"/>
    <cellStyle name="20% - Accent3 2 5" xfId="381" xr:uid="{00000000-0005-0000-0000-00000B000000}"/>
    <cellStyle name="20% - Accent3 2 6" xfId="435" xr:uid="{00000000-0005-0000-0000-00000B000000}"/>
    <cellStyle name="20% - Accent3 2 7" xfId="496" xr:uid="{00000000-0005-0000-0000-00000B000000}"/>
    <cellStyle name="20% - Accent3 2 8" xfId="557" xr:uid="{00000000-0005-0000-0000-00003A000000}"/>
    <cellStyle name="20% - Accent3 3" xfId="14" xr:uid="{00000000-0005-0000-0000-00000D000000}"/>
    <cellStyle name="20% - Accent3 3 2" xfId="15" xr:uid="{00000000-0005-0000-0000-00000E000000}"/>
    <cellStyle name="20% - Accent3 3 2 2" xfId="247" xr:uid="{00000000-0005-0000-0000-0000F9000000}"/>
    <cellStyle name="20% - Accent3 3 2 3" xfId="330" xr:uid="{00000000-0005-0000-0000-00000E000000}"/>
    <cellStyle name="20% - Accent3 3 2 4" xfId="384" xr:uid="{00000000-0005-0000-0000-00000E000000}"/>
    <cellStyle name="20% - Accent3 3 2 5" xfId="438" xr:uid="{00000000-0005-0000-0000-00000E000000}"/>
    <cellStyle name="20% - Accent3 3 2 6" xfId="499" xr:uid="{00000000-0005-0000-0000-00000E000000}"/>
    <cellStyle name="20% - Accent3 3 2 7" xfId="560" xr:uid="{00000000-0005-0000-0000-00003D000000}"/>
    <cellStyle name="20% - Accent3 3 3" xfId="246" xr:uid="{00000000-0005-0000-0000-0000F8000000}"/>
    <cellStyle name="20% - Accent3 3 4" xfId="329" xr:uid="{00000000-0005-0000-0000-00000D000000}"/>
    <cellStyle name="20% - Accent3 3 5" xfId="383" xr:uid="{00000000-0005-0000-0000-00000D000000}"/>
    <cellStyle name="20% - Accent3 3 6" xfId="437" xr:uid="{00000000-0005-0000-0000-00000D000000}"/>
    <cellStyle name="20% - Accent3 3 7" xfId="498" xr:uid="{00000000-0005-0000-0000-00000D000000}"/>
    <cellStyle name="20% - Accent3 3 8" xfId="559" xr:uid="{00000000-0005-0000-0000-00003C000000}"/>
    <cellStyle name="20% - Accent3 4" xfId="556" xr:uid="{00000000-0005-0000-0000-000039000000}"/>
    <cellStyle name="20% - Accent4" xfId="16" builtinId="42" customBuiltin="1"/>
    <cellStyle name="20% - Accent4 2" xfId="17" xr:uid="{00000000-0005-0000-0000-000010000000}"/>
    <cellStyle name="20% - Accent4 2 2" xfId="18" xr:uid="{00000000-0005-0000-0000-000011000000}"/>
    <cellStyle name="20% - Accent4 2 2 2" xfId="249" xr:uid="{00000000-0005-0000-0000-0000FB000000}"/>
    <cellStyle name="20% - Accent4 2 2 3" xfId="332" xr:uid="{00000000-0005-0000-0000-000011000000}"/>
    <cellStyle name="20% - Accent4 2 2 4" xfId="386" xr:uid="{00000000-0005-0000-0000-000011000000}"/>
    <cellStyle name="20% - Accent4 2 2 5" xfId="440" xr:uid="{00000000-0005-0000-0000-000011000000}"/>
    <cellStyle name="20% - Accent4 2 2 6" xfId="501" xr:uid="{00000000-0005-0000-0000-000011000000}"/>
    <cellStyle name="20% - Accent4 2 2 7" xfId="563" xr:uid="{00000000-0005-0000-0000-000040000000}"/>
    <cellStyle name="20% - Accent4 2 3" xfId="248" xr:uid="{00000000-0005-0000-0000-0000FA000000}"/>
    <cellStyle name="20% - Accent4 2 4" xfId="331" xr:uid="{00000000-0005-0000-0000-000010000000}"/>
    <cellStyle name="20% - Accent4 2 5" xfId="385" xr:uid="{00000000-0005-0000-0000-000010000000}"/>
    <cellStyle name="20% - Accent4 2 6" xfId="439" xr:uid="{00000000-0005-0000-0000-000010000000}"/>
    <cellStyle name="20% - Accent4 2 7" xfId="500" xr:uid="{00000000-0005-0000-0000-000010000000}"/>
    <cellStyle name="20% - Accent4 2 8" xfId="562" xr:uid="{00000000-0005-0000-0000-00003F000000}"/>
    <cellStyle name="20% - Accent4 3" xfId="19" xr:uid="{00000000-0005-0000-0000-000012000000}"/>
    <cellStyle name="20% - Accent4 3 2" xfId="20" xr:uid="{00000000-0005-0000-0000-000013000000}"/>
    <cellStyle name="20% - Accent4 3 2 2" xfId="251" xr:uid="{00000000-0005-0000-0000-0000FD000000}"/>
    <cellStyle name="20% - Accent4 3 2 3" xfId="334" xr:uid="{00000000-0005-0000-0000-000013000000}"/>
    <cellStyle name="20% - Accent4 3 2 4" xfId="388" xr:uid="{00000000-0005-0000-0000-000013000000}"/>
    <cellStyle name="20% - Accent4 3 2 5" xfId="442" xr:uid="{00000000-0005-0000-0000-000013000000}"/>
    <cellStyle name="20% - Accent4 3 2 6" xfId="503" xr:uid="{00000000-0005-0000-0000-000013000000}"/>
    <cellStyle name="20% - Accent4 3 2 7" xfId="565" xr:uid="{00000000-0005-0000-0000-000042000000}"/>
    <cellStyle name="20% - Accent4 3 3" xfId="250" xr:uid="{00000000-0005-0000-0000-0000FC000000}"/>
    <cellStyle name="20% - Accent4 3 4" xfId="333" xr:uid="{00000000-0005-0000-0000-000012000000}"/>
    <cellStyle name="20% - Accent4 3 5" xfId="387" xr:uid="{00000000-0005-0000-0000-000012000000}"/>
    <cellStyle name="20% - Accent4 3 6" xfId="441" xr:uid="{00000000-0005-0000-0000-000012000000}"/>
    <cellStyle name="20% - Accent4 3 7" xfId="502" xr:uid="{00000000-0005-0000-0000-000012000000}"/>
    <cellStyle name="20% - Accent4 3 8" xfId="564" xr:uid="{00000000-0005-0000-0000-000041000000}"/>
    <cellStyle name="20% - Accent4 4" xfId="561" xr:uid="{00000000-0005-0000-0000-00003E000000}"/>
    <cellStyle name="20% - Accent5" xfId="21" builtinId="46" customBuiltin="1"/>
    <cellStyle name="20% - Accent5 2" xfId="22" xr:uid="{00000000-0005-0000-0000-000015000000}"/>
    <cellStyle name="20% - Accent5 2 2" xfId="23" xr:uid="{00000000-0005-0000-0000-000016000000}"/>
    <cellStyle name="20% - Accent5 2 2 2" xfId="253" xr:uid="{00000000-0005-0000-0000-0000FF000000}"/>
    <cellStyle name="20% - Accent5 2 2 3" xfId="336" xr:uid="{00000000-0005-0000-0000-000016000000}"/>
    <cellStyle name="20% - Accent5 2 2 4" xfId="390" xr:uid="{00000000-0005-0000-0000-000016000000}"/>
    <cellStyle name="20% - Accent5 2 2 5" xfId="444" xr:uid="{00000000-0005-0000-0000-000016000000}"/>
    <cellStyle name="20% - Accent5 2 2 6" xfId="505" xr:uid="{00000000-0005-0000-0000-000016000000}"/>
    <cellStyle name="20% - Accent5 2 2 7" xfId="568" xr:uid="{00000000-0005-0000-0000-000045000000}"/>
    <cellStyle name="20% - Accent5 2 3" xfId="252" xr:uid="{00000000-0005-0000-0000-0000FE000000}"/>
    <cellStyle name="20% - Accent5 2 4" xfId="335" xr:uid="{00000000-0005-0000-0000-000015000000}"/>
    <cellStyle name="20% - Accent5 2 5" xfId="389" xr:uid="{00000000-0005-0000-0000-000015000000}"/>
    <cellStyle name="20% - Accent5 2 6" xfId="443" xr:uid="{00000000-0005-0000-0000-000015000000}"/>
    <cellStyle name="20% - Accent5 2 7" xfId="504" xr:uid="{00000000-0005-0000-0000-000015000000}"/>
    <cellStyle name="20% - Accent5 2 8" xfId="567" xr:uid="{00000000-0005-0000-0000-000044000000}"/>
    <cellStyle name="20% - Accent5 3" xfId="24" xr:uid="{00000000-0005-0000-0000-000017000000}"/>
    <cellStyle name="20% - Accent5 3 2" xfId="25" xr:uid="{00000000-0005-0000-0000-000018000000}"/>
    <cellStyle name="20% - Accent5 3 2 2" xfId="255" xr:uid="{00000000-0005-0000-0000-000001010000}"/>
    <cellStyle name="20% - Accent5 3 2 3" xfId="338" xr:uid="{00000000-0005-0000-0000-000018000000}"/>
    <cellStyle name="20% - Accent5 3 2 4" xfId="392" xr:uid="{00000000-0005-0000-0000-000018000000}"/>
    <cellStyle name="20% - Accent5 3 2 5" xfId="446" xr:uid="{00000000-0005-0000-0000-000018000000}"/>
    <cellStyle name="20% - Accent5 3 2 6" xfId="507" xr:uid="{00000000-0005-0000-0000-000018000000}"/>
    <cellStyle name="20% - Accent5 3 2 7" xfId="570" xr:uid="{00000000-0005-0000-0000-000047000000}"/>
    <cellStyle name="20% - Accent5 3 3" xfId="254" xr:uid="{00000000-0005-0000-0000-000000010000}"/>
    <cellStyle name="20% - Accent5 3 4" xfId="337" xr:uid="{00000000-0005-0000-0000-000017000000}"/>
    <cellStyle name="20% - Accent5 3 5" xfId="391" xr:uid="{00000000-0005-0000-0000-000017000000}"/>
    <cellStyle name="20% - Accent5 3 6" xfId="445" xr:uid="{00000000-0005-0000-0000-000017000000}"/>
    <cellStyle name="20% - Accent5 3 7" xfId="506" xr:uid="{00000000-0005-0000-0000-000017000000}"/>
    <cellStyle name="20% - Accent5 3 8" xfId="569" xr:uid="{00000000-0005-0000-0000-000046000000}"/>
    <cellStyle name="20% - Accent5 4" xfId="566" xr:uid="{00000000-0005-0000-0000-000043000000}"/>
    <cellStyle name="20% - Accent6" xfId="26" builtinId="50" customBuiltin="1"/>
    <cellStyle name="20% - Accent6 2" xfId="27" xr:uid="{00000000-0005-0000-0000-00001A000000}"/>
    <cellStyle name="20% - Accent6 2 2" xfId="28" xr:uid="{00000000-0005-0000-0000-00001B000000}"/>
    <cellStyle name="20% - Accent6 2 2 2" xfId="257" xr:uid="{00000000-0005-0000-0000-000003010000}"/>
    <cellStyle name="20% - Accent6 2 2 3" xfId="340" xr:uid="{00000000-0005-0000-0000-00001B000000}"/>
    <cellStyle name="20% - Accent6 2 2 4" xfId="394" xr:uid="{00000000-0005-0000-0000-00001B000000}"/>
    <cellStyle name="20% - Accent6 2 2 5" xfId="448" xr:uid="{00000000-0005-0000-0000-00001B000000}"/>
    <cellStyle name="20% - Accent6 2 2 6" xfId="509" xr:uid="{00000000-0005-0000-0000-00001B000000}"/>
    <cellStyle name="20% - Accent6 2 2 7" xfId="573" xr:uid="{00000000-0005-0000-0000-00004A000000}"/>
    <cellStyle name="20% - Accent6 2 3" xfId="256" xr:uid="{00000000-0005-0000-0000-000002010000}"/>
    <cellStyle name="20% - Accent6 2 4" xfId="339" xr:uid="{00000000-0005-0000-0000-00001A000000}"/>
    <cellStyle name="20% - Accent6 2 5" xfId="393" xr:uid="{00000000-0005-0000-0000-00001A000000}"/>
    <cellStyle name="20% - Accent6 2 6" xfId="447" xr:uid="{00000000-0005-0000-0000-00001A000000}"/>
    <cellStyle name="20% - Accent6 2 7" xfId="508" xr:uid="{00000000-0005-0000-0000-00001A000000}"/>
    <cellStyle name="20% - Accent6 2 8" xfId="572" xr:uid="{00000000-0005-0000-0000-000049000000}"/>
    <cellStyle name="20% - Accent6 3" xfId="29" xr:uid="{00000000-0005-0000-0000-00001C000000}"/>
    <cellStyle name="20% - Accent6 3 2" xfId="30" xr:uid="{00000000-0005-0000-0000-00001D000000}"/>
    <cellStyle name="20% - Accent6 3 2 2" xfId="259" xr:uid="{00000000-0005-0000-0000-000005010000}"/>
    <cellStyle name="20% - Accent6 3 2 3" xfId="342" xr:uid="{00000000-0005-0000-0000-00001D000000}"/>
    <cellStyle name="20% - Accent6 3 2 4" xfId="396" xr:uid="{00000000-0005-0000-0000-00001D000000}"/>
    <cellStyle name="20% - Accent6 3 2 5" xfId="450" xr:uid="{00000000-0005-0000-0000-00001D000000}"/>
    <cellStyle name="20% - Accent6 3 2 6" xfId="511" xr:uid="{00000000-0005-0000-0000-00001D000000}"/>
    <cellStyle name="20% - Accent6 3 2 7" xfId="575" xr:uid="{00000000-0005-0000-0000-00004C000000}"/>
    <cellStyle name="20% - Accent6 3 3" xfId="258" xr:uid="{00000000-0005-0000-0000-000004010000}"/>
    <cellStyle name="20% - Accent6 3 4" xfId="341" xr:uid="{00000000-0005-0000-0000-00001C000000}"/>
    <cellStyle name="20% - Accent6 3 5" xfId="395" xr:uid="{00000000-0005-0000-0000-00001C000000}"/>
    <cellStyle name="20% - Accent6 3 6" xfId="449" xr:uid="{00000000-0005-0000-0000-00001C000000}"/>
    <cellStyle name="20% - Accent6 3 7" xfId="510" xr:uid="{00000000-0005-0000-0000-00001C000000}"/>
    <cellStyle name="20% - Accent6 3 8" xfId="574" xr:uid="{00000000-0005-0000-0000-00004B000000}"/>
    <cellStyle name="20% - Accent6 4" xfId="571" xr:uid="{00000000-0005-0000-0000-000048000000}"/>
    <cellStyle name="40% - Accent1" xfId="31" builtinId="31" customBuiltin="1"/>
    <cellStyle name="40% - Accent1 2" xfId="32" xr:uid="{00000000-0005-0000-0000-00001F000000}"/>
    <cellStyle name="40% - Accent1 2 2" xfId="33" xr:uid="{00000000-0005-0000-0000-000020000000}"/>
    <cellStyle name="40% - Accent1 2 2 2" xfId="261" xr:uid="{00000000-0005-0000-0000-000007010000}"/>
    <cellStyle name="40% - Accent1 2 2 3" xfId="344" xr:uid="{00000000-0005-0000-0000-000020000000}"/>
    <cellStyle name="40% - Accent1 2 2 4" xfId="398" xr:uid="{00000000-0005-0000-0000-000020000000}"/>
    <cellStyle name="40% - Accent1 2 2 5" xfId="452" xr:uid="{00000000-0005-0000-0000-000020000000}"/>
    <cellStyle name="40% - Accent1 2 2 6" xfId="513" xr:uid="{00000000-0005-0000-0000-000020000000}"/>
    <cellStyle name="40% - Accent1 2 2 7" xfId="578" xr:uid="{00000000-0005-0000-0000-00004F000000}"/>
    <cellStyle name="40% - Accent1 2 3" xfId="260" xr:uid="{00000000-0005-0000-0000-000006010000}"/>
    <cellStyle name="40% - Accent1 2 4" xfId="343" xr:uid="{00000000-0005-0000-0000-00001F000000}"/>
    <cellStyle name="40% - Accent1 2 5" xfId="397" xr:uid="{00000000-0005-0000-0000-00001F000000}"/>
    <cellStyle name="40% - Accent1 2 6" xfId="451" xr:uid="{00000000-0005-0000-0000-00001F000000}"/>
    <cellStyle name="40% - Accent1 2 7" xfId="512" xr:uid="{00000000-0005-0000-0000-00001F000000}"/>
    <cellStyle name="40% - Accent1 2 8" xfId="577" xr:uid="{00000000-0005-0000-0000-00004E000000}"/>
    <cellStyle name="40% - Accent1 3" xfId="34" xr:uid="{00000000-0005-0000-0000-000021000000}"/>
    <cellStyle name="40% - Accent1 3 2" xfId="35" xr:uid="{00000000-0005-0000-0000-000022000000}"/>
    <cellStyle name="40% - Accent1 3 2 2" xfId="263" xr:uid="{00000000-0005-0000-0000-000009010000}"/>
    <cellStyle name="40% - Accent1 3 2 3" xfId="346" xr:uid="{00000000-0005-0000-0000-000022000000}"/>
    <cellStyle name="40% - Accent1 3 2 4" xfId="400" xr:uid="{00000000-0005-0000-0000-000022000000}"/>
    <cellStyle name="40% - Accent1 3 2 5" xfId="454" xr:uid="{00000000-0005-0000-0000-000022000000}"/>
    <cellStyle name="40% - Accent1 3 2 6" xfId="515" xr:uid="{00000000-0005-0000-0000-000022000000}"/>
    <cellStyle name="40% - Accent1 3 2 7" xfId="580" xr:uid="{00000000-0005-0000-0000-000051000000}"/>
    <cellStyle name="40% - Accent1 3 3" xfId="262" xr:uid="{00000000-0005-0000-0000-000008010000}"/>
    <cellStyle name="40% - Accent1 3 4" xfId="345" xr:uid="{00000000-0005-0000-0000-000021000000}"/>
    <cellStyle name="40% - Accent1 3 5" xfId="399" xr:uid="{00000000-0005-0000-0000-000021000000}"/>
    <cellStyle name="40% - Accent1 3 6" xfId="453" xr:uid="{00000000-0005-0000-0000-000021000000}"/>
    <cellStyle name="40% - Accent1 3 7" xfId="514" xr:uid="{00000000-0005-0000-0000-000021000000}"/>
    <cellStyle name="40% - Accent1 3 8" xfId="579" xr:uid="{00000000-0005-0000-0000-000050000000}"/>
    <cellStyle name="40% - Accent1 4" xfId="576" xr:uid="{00000000-0005-0000-0000-00004D000000}"/>
    <cellStyle name="40% - Accent2" xfId="36" builtinId="35" customBuiltin="1"/>
    <cellStyle name="40% - Accent2 2" xfId="37" xr:uid="{00000000-0005-0000-0000-000024000000}"/>
    <cellStyle name="40% - Accent2 2 2" xfId="38" xr:uid="{00000000-0005-0000-0000-000025000000}"/>
    <cellStyle name="40% - Accent2 2 2 2" xfId="265" xr:uid="{00000000-0005-0000-0000-00000B010000}"/>
    <cellStyle name="40% - Accent2 2 2 3" xfId="348" xr:uid="{00000000-0005-0000-0000-000025000000}"/>
    <cellStyle name="40% - Accent2 2 2 4" xfId="402" xr:uid="{00000000-0005-0000-0000-000025000000}"/>
    <cellStyle name="40% - Accent2 2 2 5" xfId="456" xr:uid="{00000000-0005-0000-0000-000025000000}"/>
    <cellStyle name="40% - Accent2 2 2 6" xfId="517" xr:uid="{00000000-0005-0000-0000-000025000000}"/>
    <cellStyle name="40% - Accent2 2 2 7" xfId="583" xr:uid="{00000000-0005-0000-0000-000054000000}"/>
    <cellStyle name="40% - Accent2 2 3" xfId="264" xr:uid="{00000000-0005-0000-0000-00000A010000}"/>
    <cellStyle name="40% - Accent2 2 4" xfId="347" xr:uid="{00000000-0005-0000-0000-000024000000}"/>
    <cellStyle name="40% - Accent2 2 5" xfId="401" xr:uid="{00000000-0005-0000-0000-000024000000}"/>
    <cellStyle name="40% - Accent2 2 6" xfId="455" xr:uid="{00000000-0005-0000-0000-000024000000}"/>
    <cellStyle name="40% - Accent2 2 7" xfId="516" xr:uid="{00000000-0005-0000-0000-000024000000}"/>
    <cellStyle name="40% - Accent2 2 8" xfId="582" xr:uid="{00000000-0005-0000-0000-000053000000}"/>
    <cellStyle name="40% - Accent2 3" xfId="39" xr:uid="{00000000-0005-0000-0000-000026000000}"/>
    <cellStyle name="40% - Accent2 3 2" xfId="40" xr:uid="{00000000-0005-0000-0000-000027000000}"/>
    <cellStyle name="40% - Accent2 3 2 2" xfId="267" xr:uid="{00000000-0005-0000-0000-00000D010000}"/>
    <cellStyle name="40% - Accent2 3 2 3" xfId="350" xr:uid="{00000000-0005-0000-0000-000027000000}"/>
    <cellStyle name="40% - Accent2 3 2 4" xfId="404" xr:uid="{00000000-0005-0000-0000-000027000000}"/>
    <cellStyle name="40% - Accent2 3 2 5" xfId="458" xr:uid="{00000000-0005-0000-0000-000027000000}"/>
    <cellStyle name="40% - Accent2 3 2 6" xfId="519" xr:uid="{00000000-0005-0000-0000-000027000000}"/>
    <cellStyle name="40% - Accent2 3 2 7" xfId="585" xr:uid="{00000000-0005-0000-0000-000056000000}"/>
    <cellStyle name="40% - Accent2 3 3" xfId="266" xr:uid="{00000000-0005-0000-0000-00000C010000}"/>
    <cellStyle name="40% - Accent2 3 4" xfId="349" xr:uid="{00000000-0005-0000-0000-000026000000}"/>
    <cellStyle name="40% - Accent2 3 5" xfId="403" xr:uid="{00000000-0005-0000-0000-000026000000}"/>
    <cellStyle name="40% - Accent2 3 6" xfId="457" xr:uid="{00000000-0005-0000-0000-000026000000}"/>
    <cellStyle name="40% - Accent2 3 7" xfId="518" xr:uid="{00000000-0005-0000-0000-000026000000}"/>
    <cellStyle name="40% - Accent2 3 8" xfId="584" xr:uid="{00000000-0005-0000-0000-000055000000}"/>
    <cellStyle name="40% - Accent2 4" xfId="581" xr:uid="{00000000-0005-0000-0000-000052000000}"/>
    <cellStyle name="40% - Accent3" xfId="41" builtinId="39" customBuiltin="1"/>
    <cellStyle name="40% - Accent3 2" xfId="42" xr:uid="{00000000-0005-0000-0000-000029000000}"/>
    <cellStyle name="40% - Accent3 2 2" xfId="43" xr:uid="{00000000-0005-0000-0000-00002A000000}"/>
    <cellStyle name="40% - Accent3 2 2 2" xfId="269" xr:uid="{00000000-0005-0000-0000-00000F010000}"/>
    <cellStyle name="40% - Accent3 2 2 3" xfId="352" xr:uid="{00000000-0005-0000-0000-00002A000000}"/>
    <cellStyle name="40% - Accent3 2 2 4" xfId="406" xr:uid="{00000000-0005-0000-0000-00002A000000}"/>
    <cellStyle name="40% - Accent3 2 2 5" xfId="460" xr:uid="{00000000-0005-0000-0000-00002A000000}"/>
    <cellStyle name="40% - Accent3 2 2 6" xfId="521" xr:uid="{00000000-0005-0000-0000-00002A000000}"/>
    <cellStyle name="40% - Accent3 2 2 7" xfId="588" xr:uid="{00000000-0005-0000-0000-000059000000}"/>
    <cellStyle name="40% - Accent3 2 3" xfId="268" xr:uid="{00000000-0005-0000-0000-00000E010000}"/>
    <cellStyle name="40% - Accent3 2 4" xfId="351" xr:uid="{00000000-0005-0000-0000-000029000000}"/>
    <cellStyle name="40% - Accent3 2 5" xfId="405" xr:uid="{00000000-0005-0000-0000-000029000000}"/>
    <cellStyle name="40% - Accent3 2 6" xfId="459" xr:uid="{00000000-0005-0000-0000-000029000000}"/>
    <cellStyle name="40% - Accent3 2 7" xfId="520" xr:uid="{00000000-0005-0000-0000-000029000000}"/>
    <cellStyle name="40% - Accent3 2 8" xfId="587" xr:uid="{00000000-0005-0000-0000-000058000000}"/>
    <cellStyle name="40% - Accent3 3" xfId="44" xr:uid="{00000000-0005-0000-0000-00002B000000}"/>
    <cellStyle name="40% - Accent3 3 2" xfId="45" xr:uid="{00000000-0005-0000-0000-00002C000000}"/>
    <cellStyle name="40% - Accent3 3 2 2" xfId="271" xr:uid="{00000000-0005-0000-0000-000011010000}"/>
    <cellStyle name="40% - Accent3 3 2 3" xfId="354" xr:uid="{00000000-0005-0000-0000-00002C000000}"/>
    <cellStyle name="40% - Accent3 3 2 4" xfId="408" xr:uid="{00000000-0005-0000-0000-00002C000000}"/>
    <cellStyle name="40% - Accent3 3 2 5" xfId="462" xr:uid="{00000000-0005-0000-0000-00002C000000}"/>
    <cellStyle name="40% - Accent3 3 2 6" xfId="523" xr:uid="{00000000-0005-0000-0000-00002C000000}"/>
    <cellStyle name="40% - Accent3 3 2 7" xfId="590" xr:uid="{00000000-0005-0000-0000-00005B000000}"/>
    <cellStyle name="40% - Accent3 3 3" xfId="270" xr:uid="{00000000-0005-0000-0000-000010010000}"/>
    <cellStyle name="40% - Accent3 3 4" xfId="353" xr:uid="{00000000-0005-0000-0000-00002B000000}"/>
    <cellStyle name="40% - Accent3 3 5" xfId="407" xr:uid="{00000000-0005-0000-0000-00002B000000}"/>
    <cellStyle name="40% - Accent3 3 6" xfId="461" xr:uid="{00000000-0005-0000-0000-00002B000000}"/>
    <cellStyle name="40% - Accent3 3 7" xfId="522" xr:uid="{00000000-0005-0000-0000-00002B000000}"/>
    <cellStyle name="40% - Accent3 3 8" xfId="589" xr:uid="{00000000-0005-0000-0000-00005A000000}"/>
    <cellStyle name="40% - Accent3 4" xfId="586" xr:uid="{00000000-0005-0000-0000-000057000000}"/>
    <cellStyle name="40% - Accent4" xfId="46" builtinId="43" customBuiltin="1"/>
    <cellStyle name="40% - Accent4 2" xfId="47" xr:uid="{00000000-0005-0000-0000-00002E000000}"/>
    <cellStyle name="40% - Accent4 2 2" xfId="48" xr:uid="{00000000-0005-0000-0000-00002F000000}"/>
    <cellStyle name="40% - Accent4 2 2 2" xfId="273" xr:uid="{00000000-0005-0000-0000-000013010000}"/>
    <cellStyle name="40% - Accent4 2 2 3" xfId="356" xr:uid="{00000000-0005-0000-0000-00002F000000}"/>
    <cellStyle name="40% - Accent4 2 2 4" xfId="410" xr:uid="{00000000-0005-0000-0000-00002F000000}"/>
    <cellStyle name="40% - Accent4 2 2 5" xfId="464" xr:uid="{00000000-0005-0000-0000-00002F000000}"/>
    <cellStyle name="40% - Accent4 2 2 6" xfId="525" xr:uid="{00000000-0005-0000-0000-00002F000000}"/>
    <cellStyle name="40% - Accent4 2 2 7" xfId="593" xr:uid="{00000000-0005-0000-0000-00005E000000}"/>
    <cellStyle name="40% - Accent4 2 3" xfId="272" xr:uid="{00000000-0005-0000-0000-000012010000}"/>
    <cellStyle name="40% - Accent4 2 4" xfId="355" xr:uid="{00000000-0005-0000-0000-00002E000000}"/>
    <cellStyle name="40% - Accent4 2 5" xfId="409" xr:uid="{00000000-0005-0000-0000-00002E000000}"/>
    <cellStyle name="40% - Accent4 2 6" xfId="463" xr:uid="{00000000-0005-0000-0000-00002E000000}"/>
    <cellStyle name="40% - Accent4 2 7" xfId="524" xr:uid="{00000000-0005-0000-0000-00002E000000}"/>
    <cellStyle name="40% - Accent4 2 8" xfId="592" xr:uid="{00000000-0005-0000-0000-00005D000000}"/>
    <cellStyle name="40% - Accent4 3" xfId="49" xr:uid="{00000000-0005-0000-0000-000030000000}"/>
    <cellStyle name="40% - Accent4 3 2" xfId="50" xr:uid="{00000000-0005-0000-0000-000031000000}"/>
    <cellStyle name="40% - Accent4 3 2 2" xfId="275" xr:uid="{00000000-0005-0000-0000-000015010000}"/>
    <cellStyle name="40% - Accent4 3 2 3" xfId="358" xr:uid="{00000000-0005-0000-0000-000031000000}"/>
    <cellStyle name="40% - Accent4 3 2 4" xfId="412" xr:uid="{00000000-0005-0000-0000-000031000000}"/>
    <cellStyle name="40% - Accent4 3 2 5" xfId="466" xr:uid="{00000000-0005-0000-0000-000031000000}"/>
    <cellStyle name="40% - Accent4 3 2 6" xfId="527" xr:uid="{00000000-0005-0000-0000-000031000000}"/>
    <cellStyle name="40% - Accent4 3 2 7" xfId="595" xr:uid="{00000000-0005-0000-0000-000060000000}"/>
    <cellStyle name="40% - Accent4 3 3" xfId="274" xr:uid="{00000000-0005-0000-0000-000014010000}"/>
    <cellStyle name="40% - Accent4 3 4" xfId="357" xr:uid="{00000000-0005-0000-0000-000030000000}"/>
    <cellStyle name="40% - Accent4 3 5" xfId="411" xr:uid="{00000000-0005-0000-0000-000030000000}"/>
    <cellStyle name="40% - Accent4 3 6" xfId="465" xr:uid="{00000000-0005-0000-0000-000030000000}"/>
    <cellStyle name="40% - Accent4 3 7" xfId="526" xr:uid="{00000000-0005-0000-0000-000030000000}"/>
    <cellStyle name="40% - Accent4 3 8" xfId="594" xr:uid="{00000000-0005-0000-0000-00005F000000}"/>
    <cellStyle name="40% - Accent4 4" xfId="591" xr:uid="{00000000-0005-0000-0000-00005C000000}"/>
    <cellStyle name="40% - Accent5" xfId="51" builtinId="47" customBuiltin="1"/>
    <cellStyle name="40% - Accent5 2" xfId="52" xr:uid="{00000000-0005-0000-0000-000033000000}"/>
    <cellStyle name="40% - Accent5 2 2" xfId="53" xr:uid="{00000000-0005-0000-0000-000034000000}"/>
    <cellStyle name="40% - Accent5 2 2 2" xfId="277" xr:uid="{00000000-0005-0000-0000-000017010000}"/>
    <cellStyle name="40% - Accent5 2 2 3" xfId="360" xr:uid="{00000000-0005-0000-0000-000034000000}"/>
    <cellStyle name="40% - Accent5 2 2 4" xfId="414" xr:uid="{00000000-0005-0000-0000-000034000000}"/>
    <cellStyle name="40% - Accent5 2 2 5" xfId="468" xr:uid="{00000000-0005-0000-0000-000034000000}"/>
    <cellStyle name="40% - Accent5 2 2 6" xfId="529" xr:uid="{00000000-0005-0000-0000-000034000000}"/>
    <cellStyle name="40% - Accent5 2 2 7" xfId="598" xr:uid="{00000000-0005-0000-0000-000063000000}"/>
    <cellStyle name="40% - Accent5 2 3" xfId="276" xr:uid="{00000000-0005-0000-0000-000016010000}"/>
    <cellStyle name="40% - Accent5 2 4" xfId="359" xr:uid="{00000000-0005-0000-0000-000033000000}"/>
    <cellStyle name="40% - Accent5 2 5" xfId="413" xr:uid="{00000000-0005-0000-0000-000033000000}"/>
    <cellStyle name="40% - Accent5 2 6" xfId="467" xr:uid="{00000000-0005-0000-0000-000033000000}"/>
    <cellStyle name="40% - Accent5 2 7" xfId="528" xr:uid="{00000000-0005-0000-0000-000033000000}"/>
    <cellStyle name="40% - Accent5 2 8" xfId="597" xr:uid="{00000000-0005-0000-0000-000062000000}"/>
    <cellStyle name="40% - Accent5 3" xfId="54" xr:uid="{00000000-0005-0000-0000-000035000000}"/>
    <cellStyle name="40% - Accent5 3 2" xfId="55" xr:uid="{00000000-0005-0000-0000-000036000000}"/>
    <cellStyle name="40% - Accent5 3 2 2" xfId="279" xr:uid="{00000000-0005-0000-0000-000019010000}"/>
    <cellStyle name="40% - Accent5 3 2 3" xfId="362" xr:uid="{00000000-0005-0000-0000-000036000000}"/>
    <cellStyle name="40% - Accent5 3 2 4" xfId="416" xr:uid="{00000000-0005-0000-0000-000036000000}"/>
    <cellStyle name="40% - Accent5 3 2 5" xfId="470" xr:uid="{00000000-0005-0000-0000-000036000000}"/>
    <cellStyle name="40% - Accent5 3 2 6" xfId="531" xr:uid="{00000000-0005-0000-0000-000036000000}"/>
    <cellStyle name="40% - Accent5 3 2 7" xfId="600" xr:uid="{00000000-0005-0000-0000-000065000000}"/>
    <cellStyle name="40% - Accent5 3 3" xfId="278" xr:uid="{00000000-0005-0000-0000-000018010000}"/>
    <cellStyle name="40% - Accent5 3 4" xfId="361" xr:uid="{00000000-0005-0000-0000-000035000000}"/>
    <cellStyle name="40% - Accent5 3 5" xfId="415" xr:uid="{00000000-0005-0000-0000-000035000000}"/>
    <cellStyle name="40% - Accent5 3 6" xfId="469" xr:uid="{00000000-0005-0000-0000-000035000000}"/>
    <cellStyle name="40% - Accent5 3 7" xfId="530" xr:uid="{00000000-0005-0000-0000-000035000000}"/>
    <cellStyle name="40% - Accent5 3 8" xfId="599" xr:uid="{00000000-0005-0000-0000-000064000000}"/>
    <cellStyle name="40% - Accent5 4" xfId="596" xr:uid="{00000000-0005-0000-0000-000061000000}"/>
    <cellStyle name="40% - Accent6" xfId="56" builtinId="51" customBuiltin="1"/>
    <cellStyle name="40% - Accent6 2" xfId="57" xr:uid="{00000000-0005-0000-0000-000038000000}"/>
    <cellStyle name="40% - Accent6 2 2" xfId="58" xr:uid="{00000000-0005-0000-0000-000039000000}"/>
    <cellStyle name="40% - Accent6 2 2 2" xfId="281" xr:uid="{00000000-0005-0000-0000-00001B010000}"/>
    <cellStyle name="40% - Accent6 2 2 3" xfId="364" xr:uid="{00000000-0005-0000-0000-000039000000}"/>
    <cellStyle name="40% - Accent6 2 2 4" xfId="418" xr:uid="{00000000-0005-0000-0000-000039000000}"/>
    <cellStyle name="40% - Accent6 2 2 5" xfId="472" xr:uid="{00000000-0005-0000-0000-000039000000}"/>
    <cellStyle name="40% - Accent6 2 2 6" xfId="533" xr:uid="{00000000-0005-0000-0000-000039000000}"/>
    <cellStyle name="40% - Accent6 2 2 7" xfId="603" xr:uid="{00000000-0005-0000-0000-000068000000}"/>
    <cellStyle name="40% - Accent6 2 3" xfId="280" xr:uid="{00000000-0005-0000-0000-00001A010000}"/>
    <cellStyle name="40% - Accent6 2 4" xfId="363" xr:uid="{00000000-0005-0000-0000-000038000000}"/>
    <cellStyle name="40% - Accent6 2 5" xfId="417" xr:uid="{00000000-0005-0000-0000-000038000000}"/>
    <cellStyle name="40% - Accent6 2 6" xfId="471" xr:uid="{00000000-0005-0000-0000-000038000000}"/>
    <cellStyle name="40% - Accent6 2 7" xfId="532" xr:uid="{00000000-0005-0000-0000-000038000000}"/>
    <cellStyle name="40% - Accent6 2 8" xfId="602" xr:uid="{00000000-0005-0000-0000-000067000000}"/>
    <cellStyle name="40% - Accent6 3" xfId="59" xr:uid="{00000000-0005-0000-0000-00003A000000}"/>
    <cellStyle name="40% - Accent6 3 2" xfId="60" xr:uid="{00000000-0005-0000-0000-00003B000000}"/>
    <cellStyle name="40% - Accent6 3 2 2" xfId="283" xr:uid="{00000000-0005-0000-0000-00001D010000}"/>
    <cellStyle name="40% - Accent6 3 2 3" xfId="366" xr:uid="{00000000-0005-0000-0000-00003B000000}"/>
    <cellStyle name="40% - Accent6 3 2 4" xfId="420" xr:uid="{00000000-0005-0000-0000-00003B000000}"/>
    <cellStyle name="40% - Accent6 3 2 5" xfId="474" xr:uid="{00000000-0005-0000-0000-00003B000000}"/>
    <cellStyle name="40% - Accent6 3 2 6" xfId="535" xr:uid="{00000000-0005-0000-0000-00003B000000}"/>
    <cellStyle name="40% - Accent6 3 2 7" xfId="605" xr:uid="{00000000-0005-0000-0000-00006A000000}"/>
    <cellStyle name="40% - Accent6 3 3" xfId="282" xr:uid="{00000000-0005-0000-0000-00001C010000}"/>
    <cellStyle name="40% - Accent6 3 4" xfId="365" xr:uid="{00000000-0005-0000-0000-00003A000000}"/>
    <cellStyle name="40% - Accent6 3 5" xfId="419" xr:uid="{00000000-0005-0000-0000-00003A000000}"/>
    <cellStyle name="40% - Accent6 3 6" xfId="473" xr:uid="{00000000-0005-0000-0000-00003A000000}"/>
    <cellStyle name="40% - Accent6 3 7" xfId="534" xr:uid="{00000000-0005-0000-0000-00003A000000}"/>
    <cellStyle name="40% - Accent6 3 8" xfId="604" xr:uid="{00000000-0005-0000-0000-000069000000}"/>
    <cellStyle name="40% - Accent6 4" xfId="601" xr:uid="{00000000-0005-0000-0000-000066000000}"/>
    <cellStyle name="60% - Accent1" xfId="61" builtinId="32" customBuiltin="1"/>
    <cellStyle name="60% - Accent1 2" xfId="62" xr:uid="{00000000-0005-0000-0000-00003D000000}"/>
    <cellStyle name="60% - Accent1 2 2" xfId="63" xr:uid="{00000000-0005-0000-0000-00003E000000}"/>
    <cellStyle name="60% - Accent1 3" xfId="64" xr:uid="{00000000-0005-0000-0000-00003F000000}"/>
    <cellStyle name="60% - Accent1 3 2" xfId="65" xr:uid="{00000000-0005-0000-0000-000040000000}"/>
    <cellStyle name="60% - Accent1 4" xfId="606" xr:uid="{00000000-0005-0000-0000-00006B000000}"/>
    <cellStyle name="60% - Accent2" xfId="66" builtinId="36" customBuiltin="1"/>
    <cellStyle name="60% - Accent2 2" xfId="67" xr:uid="{00000000-0005-0000-0000-000042000000}"/>
    <cellStyle name="60% - Accent2 2 2" xfId="68" xr:uid="{00000000-0005-0000-0000-000043000000}"/>
    <cellStyle name="60% - Accent2 3" xfId="69" xr:uid="{00000000-0005-0000-0000-000044000000}"/>
    <cellStyle name="60% - Accent2 3 2" xfId="70" xr:uid="{00000000-0005-0000-0000-000045000000}"/>
    <cellStyle name="60% - Accent2 4" xfId="607" xr:uid="{00000000-0005-0000-0000-000070000000}"/>
    <cellStyle name="60% - Accent3" xfId="71" builtinId="40" customBuiltin="1"/>
    <cellStyle name="60% - Accent3 2" xfId="72" xr:uid="{00000000-0005-0000-0000-000047000000}"/>
    <cellStyle name="60% - Accent3 2 2" xfId="73" xr:uid="{00000000-0005-0000-0000-000048000000}"/>
    <cellStyle name="60% - Accent3 3" xfId="74" xr:uid="{00000000-0005-0000-0000-000049000000}"/>
    <cellStyle name="60% - Accent3 3 2" xfId="75" xr:uid="{00000000-0005-0000-0000-00004A000000}"/>
    <cellStyle name="60% - Accent3 4" xfId="608" xr:uid="{00000000-0005-0000-0000-000075000000}"/>
    <cellStyle name="60% - Accent4" xfId="76" builtinId="44" customBuiltin="1"/>
    <cellStyle name="60% - Accent4 2" xfId="77" xr:uid="{00000000-0005-0000-0000-00004C000000}"/>
    <cellStyle name="60% - Accent4 2 2" xfId="78" xr:uid="{00000000-0005-0000-0000-00004D000000}"/>
    <cellStyle name="60% - Accent4 3" xfId="79" xr:uid="{00000000-0005-0000-0000-00004E000000}"/>
    <cellStyle name="60% - Accent4 3 2" xfId="80" xr:uid="{00000000-0005-0000-0000-00004F000000}"/>
    <cellStyle name="60% - Accent4 4" xfId="609" xr:uid="{00000000-0005-0000-0000-00007A000000}"/>
    <cellStyle name="60% - Accent5" xfId="81" builtinId="48" customBuiltin="1"/>
    <cellStyle name="60% - Accent5 2" xfId="82" xr:uid="{00000000-0005-0000-0000-000051000000}"/>
    <cellStyle name="60% - Accent5 2 2" xfId="83" xr:uid="{00000000-0005-0000-0000-000052000000}"/>
    <cellStyle name="60% - Accent5 3" xfId="84" xr:uid="{00000000-0005-0000-0000-000053000000}"/>
    <cellStyle name="60% - Accent5 3 2" xfId="85" xr:uid="{00000000-0005-0000-0000-000054000000}"/>
    <cellStyle name="60% - Accent5 4" xfId="610" xr:uid="{00000000-0005-0000-0000-00007F000000}"/>
    <cellStyle name="60% - Accent6" xfId="86" builtinId="52" customBuiltin="1"/>
    <cellStyle name="60% - Accent6 2" xfId="87" xr:uid="{00000000-0005-0000-0000-000056000000}"/>
    <cellStyle name="60% - Accent6 2 2" xfId="88" xr:uid="{00000000-0005-0000-0000-000057000000}"/>
    <cellStyle name="60% - Accent6 3" xfId="89" xr:uid="{00000000-0005-0000-0000-000058000000}"/>
    <cellStyle name="60% - Accent6 3 2" xfId="90" xr:uid="{00000000-0005-0000-0000-000059000000}"/>
    <cellStyle name="60% - Accent6 4" xfId="611" xr:uid="{00000000-0005-0000-0000-000084000000}"/>
    <cellStyle name="Accent1" xfId="91" builtinId="29" customBuiltin="1"/>
    <cellStyle name="Accent1 2" xfId="92" xr:uid="{00000000-0005-0000-0000-00005B000000}"/>
    <cellStyle name="Accent1 2 2" xfId="93" xr:uid="{00000000-0005-0000-0000-00005C000000}"/>
    <cellStyle name="Accent1 3" xfId="94" xr:uid="{00000000-0005-0000-0000-00005D000000}"/>
    <cellStyle name="Accent1 3 2" xfId="95" xr:uid="{00000000-0005-0000-0000-00005E000000}"/>
    <cellStyle name="Accent1 4" xfId="612" xr:uid="{00000000-0005-0000-0000-000089000000}"/>
    <cellStyle name="Accent2" xfId="96" builtinId="33" customBuiltin="1"/>
    <cellStyle name="Accent2 2" xfId="97" xr:uid="{00000000-0005-0000-0000-000060000000}"/>
    <cellStyle name="Accent2 2 2" xfId="98" xr:uid="{00000000-0005-0000-0000-000061000000}"/>
    <cellStyle name="Accent2 3" xfId="99" xr:uid="{00000000-0005-0000-0000-000062000000}"/>
    <cellStyle name="Accent2 3 2" xfId="100" xr:uid="{00000000-0005-0000-0000-000063000000}"/>
    <cellStyle name="Accent2 4" xfId="613" xr:uid="{00000000-0005-0000-0000-00008E000000}"/>
    <cellStyle name="Accent3" xfId="101" builtinId="37" customBuiltin="1"/>
    <cellStyle name="Accent3 2" xfId="102" xr:uid="{00000000-0005-0000-0000-000065000000}"/>
    <cellStyle name="Accent3 2 2" xfId="103" xr:uid="{00000000-0005-0000-0000-000066000000}"/>
    <cellStyle name="Accent3 3" xfId="104" xr:uid="{00000000-0005-0000-0000-000067000000}"/>
    <cellStyle name="Accent3 3 2" xfId="105" xr:uid="{00000000-0005-0000-0000-000068000000}"/>
    <cellStyle name="Accent3 4" xfId="614" xr:uid="{00000000-0005-0000-0000-000093000000}"/>
    <cellStyle name="Accent4" xfId="106" builtinId="41" customBuiltin="1"/>
    <cellStyle name="Accent4 2" xfId="107" xr:uid="{00000000-0005-0000-0000-00006A000000}"/>
    <cellStyle name="Accent4 2 2" xfId="108" xr:uid="{00000000-0005-0000-0000-00006B000000}"/>
    <cellStyle name="Accent4 3" xfId="109" xr:uid="{00000000-0005-0000-0000-00006C000000}"/>
    <cellStyle name="Accent4 3 2" xfId="110" xr:uid="{00000000-0005-0000-0000-00006D000000}"/>
    <cellStyle name="Accent4 4" xfId="615" xr:uid="{00000000-0005-0000-0000-000098000000}"/>
    <cellStyle name="Accent5" xfId="111" builtinId="45" customBuiltin="1"/>
    <cellStyle name="Accent5 2" xfId="112" xr:uid="{00000000-0005-0000-0000-00006F000000}"/>
    <cellStyle name="Accent5 2 2" xfId="113" xr:uid="{00000000-0005-0000-0000-000070000000}"/>
    <cellStyle name="Accent5 3" xfId="114" xr:uid="{00000000-0005-0000-0000-000071000000}"/>
    <cellStyle name="Accent5 3 2" xfId="115" xr:uid="{00000000-0005-0000-0000-000072000000}"/>
    <cellStyle name="Accent5 4" xfId="616" xr:uid="{00000000-0005-0000-0000-00009D000000}"/>
    <cellStyle name="Accent6" xfId="116" builtinId="49" customBuiltin="1"/>
    <cellStyle name="Accent6 2" xfId="117" xr:uid="{00000000-0005-0000-0000-000074000000}"/>
    <cellStyle name="Accent6 2 2" xfId="118" xr:uid="{00000000-0005-0000-0000-000075000000}"/>
    <cellStyle name="Accent6 3" xfId="119" xr:uid="{00000000-0005-0000-0000-000076000000}"/>
    <cellStyle name="Accent6 3 2" xfId="120" xr:uid="{00000000-0005-0000-0000-000077000000}"/>
    <cellStyle name="Accent6 4" xfId="617" xr:uid="{00000000-0005-0000-0000-0000A2000000}"/>
    <cellStyle name="Bad" xfId="121" builtinId="27" customBuiltin="1"/>
    <cellStyle name="Bad 2" xfId="122" xr:uid="{00000000-0005-0000-0000-000079000000}"/>
    <cellStyle name="Bad 2 2" xfId="123" xr:uid="{00000000-0005-0000-0000-00007A000000}"/>
    <cellStyle name="Bad 3" xfId="124" xr:uid="{00000000-0005-0000-0000-00007B000000}"/>
    <cellStyle name="Bad 3 2" xfId="125" xr:uid="{00000000-0005-0000-0000-00007C000000}"/>
    <cellStyle name="Bad 4" xfId="618" xr:uid="{00000000-0005-0000-0000-0000A7000000}"/>
    <cellStyle name="Calculation" xfId="126" builtinId="22" customBuiltin="1"/>
    <cellStyle name="Calculation 2" xfId="127" xr:uid="{00000000-0005-0000-0000-00007E000000}"/>
    <cellStyle name="Calculation 2 2" xfId="128" xr:uid="{00000000-0005-0000-0000-00007F000000}"/>
    <cellStyle name="Calculation 3" xfId="129" xr:uid="{00000000-0005-0000-0000-000080000000}"/>
    <cellStyle name="Calculation 3 2" xfId="130" xr:uid="{00000000-0005-0000-0000-000081000000}"/>
    <cellStyle name="Calculation 4" xfId="619" xr:uid="{00000000-0005-0000-0000-0000AC000000}"/>
    <cellStyle name="Check Cell" xfId="131" builtinId="23" customBuiltin="1"/>
    <cellStyle name="Check Cell 2" xfId="132" xr:uid="{00000000-0005-0000-0000-000083000000}"/>
    <cellStyle name="Check Cell 2 2" xfId="133" xr:uid="{00000000-0005-0000-0000-000084000000}"/>
    <cellStyle name="Check Cell 3" xfId="134" xr:uid="{00000000-0005-0000-0000-000085000000}"/>
    <cellStyle name="Check Cell 3 2" xfId="135" xr:uid="{00000000-0005-0000-0000-000086000000}"/>
    <cellStyle name="Check Cell 4" xfId="620" xr:uid="{00000000-0005-0000-0000-0000B1000000}"/>
    <cellStyle name="Comma" xfId="136" builtinId="3"/>
    <cellStyle name="Comma 2" xfId="137" xr:uid="{00000000-0005-0000-0000-000088000000}"/>
    <cellStyle name="Comma 2 2" xfId="285" xr:uid="{00000000-0005-0000-0000-00001F010000}"/>
    <cellStyle name="Comma 3" xfId="138" xr:uid="{00000000-0005-0000-0000-000089000000}"/>
    <cellStyle name="Comma 3 2" xfId="286" xr:uid="{00000000-0005-0000-0000-000020010000}"/>
    <cellStyle name="Comma 4" xfId="139" xr:uid="{00000000-0005-0000-0000-00008A000000}"/>
    <cellStyle name="Comma 4 2" xfId="287" xr:uid="{00000000-0005-0000-0000-000021010000}"/>
    <cellStyle name="Comma 5" xfId="140" xr:uid="{00000000-0005-0000-0000-00008B000000}"/>
    <cellStyle name="Comma 5 2" xfId="288" xr:uid="{00000000-0005-0000-0000-000022010000}"/>
    <cellStyle name="Comma 6" xfId="141" xr:uid="{00000000-0005-0000-0000-00008C000000}"/>
    <cellStyle name="Comma 6 2" xfId="289" xr:uid="{00000000-0005-0000-0000-000023010000}"/>
    <cellStyle name="Comma 6 3" xfId="367" xr:uid="{00000000-0005-0000-0000-00008C000000}"/>
    <cellStyle name="Comma 6 4" xfId="421" xr:uid="{00000000-0005-0000-0000-00008C000000}"/>
    <cellStyle name="Comma 6 5" xfId="476" xr:uid="{00000000-0005-0000-0000-00008C000000}"/>
    <cellStyle name="Comma 6 6" xfId="536" xr:uid="{00000000-0005-0000-0000-00008C000000}"/>
    <cellStyle name="Comma 6 7" xfId="622" xr:uid="{00000000-0005-0000-0000-0000BB000000}"/>
    <cellStyle name="Comma 7" xfId="284" xr:uid="{00000000-0005-0000-0000-00001E010000}"/>
    <cellStyle name="Comma 7 2" xfId="621" xr:uid="{00000000-0005-0000-0000-0000B6000000}"/>
    <cellStyle name="Comma 8" xfId="475" xr:uid="{00000000-0005-0000-0000-0000DD010000}"/>
    <cellStyle name="Comma 9" xfId="544" xr:uid="{00000000-0005-0000-0000-00006C020000}"/>
    <cellStyle name="Comma0" xfId="142" xr:uid="{00000000-0005-0000-0000-00008D000000}"/>
    <cellStyle name="Comma0 2" xfId="143" xr:uid="{00000000-0005-0000-0000-00008E000000}"/>
    <cellStyle name="Comma0 2 2" xfId="291" xr:uid="{00000000-0005-0000-0000-000025010000}"/>
    <cellStyle name="Comma0 3" xfId="290" xr:uid="{00000000-0005-0000-0000-000024010000}"/>
    <cellStyle name="Currency" xfId="144" builtinId="4"/>
    <cellStyle name="Currency 2" xfId="145" xr:uid="{00000000-0005-0000-0000-000090000000}"/>
    <cellStyle name="Currency 2 2" xfId="293" xr:uid="{00000000-0005-0000-0000-000027010000}"/>
    <cellStyle name="Currency 3" xfId="146" xr:uid="{00000000-0005-0000-0000-000091000000}"/>
    <cellStyle name="Currency 3 2" xfId="294" xr:uid="{00000000-0005-0000-0000-000028010000}"/>
    <cellStyle name="Currency 4" xfId="147" xr:uid="{00000000-0005-0000-0000-000092000000}"/>
    <cellStyle name="Currency 4 2" xfId="295" xr:uid="{00000000-0005-0000-0000-000029010000}"/>
    <cellStyle name="Currency 5" xfId="292" xr:uid="{00000000-0005-0000-0000-000026010000}"/>
    <cellStyle name="Currency 5 2" xfId="623" xr:uid="{00000000-0005-0000-0000-0000BE000000}"/>
    <cellStyle name="Currency 6" xfId="477" xr:uid="{00000000-0005-0000-0000-0000DF010000}"/>
    <cellStyle name="Currency 7" xfId="645" xr:uid="{00000000-0005-0000-0000-00006F020000}"/>
    <cellStyle name="Currency0" xfId="148" xr:uid="{00000000-0005-0000-0000-000093000000}"/>
    <cellStyle name="Currency0 2" xfId="149" xr:uid="{00000000-0005-0000-0000-000094000000}"/>
    <cellStyle name="Currency0 2 2" xfId="297" xr:uid="{00000000-0005-0000-0000-00002B010000}"/>
    <cellStyle name="Currency0 3" xfId="296" xr:uid="{00000000-0005-0000-0000-00002A010000}"/>
    <cellStyle name="Date" xfId="150" xr:uid="{00000000-0005-0000-0000-000095000000}"/>
    <cellStyle name="Date 2" xfId="151" xr:uid="{00000000-0005-0000-0000-000096000000}"/>
    <cellStyle name="Date 2 2" xfId="299" xr:uid="{00000000-0005-0000-0000-00002D010000}"/>
    <cellStyle name="Date 3" xfId="152" xr:uid="{00000000-0005-0000-0000-000097000000}"/>
    <cellStyle name="Date 3 2" xfId="300" xr:uid="{00000000-0005-0000-0000-00002E010000}"/>
    <cellStyle name="Date 4" xfId="298" xr:uid="{00000000-0005-0000-0000-00002C010000}"/>
    <cellStyle name="Date 5" xfId="478" xr:uid="{00000000-0005-0000-0000-000095000000}"/>
    <cellStyle name="Explanatory Text" xfId="153" builtinId="53" customBuiltin="1"/>
    <cellStyle name="Explanatory Text 2" xfId="154" xr:uid="{00000000-0005-0000-0000-000099000000}"/>
    <cellStyle name="Explanatory Text 2 2" xfId="155" xr:uid="{00000000-0005-0000-0000-00009A000000}"/>
    <cellStyle name="Explanatory Text 3" xfId="156" xr:uid="{00000000-0005-0000-0000-00009B000000}"/>
    <cellStyle name="Explanatory Text 3 2" xfId="157" xr:uid="{00000000-0005-0000-0000-00009C000000}"/>
    <cellStyle name="Explanatory Text 4" xfId="624" xr:uid="{00000000-0005-0000-0000-0000C7000000}"/>
    <cellStyle name="Fixed" xfId="158" xr:uid="{00000000-0005-0000-0000-00009D000000}"/>
    <cellStyle name="Fixed 2" xfId="159" xr:uid="{00000000-0005-0000-0000-00009E000000}"/>
    <cellStyle name="Fixed 2 2" xfId="302" xr:uid="{00000000-0005-0000-0000-000030010000}"/>
    <cellStyle name="Fixed 3" xfId="160" xr:uid="{00000000-0005-0000-0000-00009F000000}"/>
    <cellStyle name="Fixed 3 2" xfId="303" xr:uid="{00000000-0005-0000-0000-000031010000}"/>
    <cellStyle name="Fixed 4" xfId="301" xr:uid="{00000000-0005-0000-0000-00002F010000}"/>
    <cellStyle name="Fixed 5" xfId="479" xr:uid="{00000000-0005-0000-0000-00009D000000}"/>
    <cellStyle name="Good" xfId="161" builtinId="26" customBuiltin="1"/>
    <cellStyle name="Good 2" xfId="162" xr:uid="{00000000-0005-0000-0000-0000A1000000}"/>
    <cellStyle name="Good 2 2" xfId="163" xr:uid="{00000000-0005-0000-0000-0000A2000000}"/>
    <cellStyle name="Good 3" xfId="164" xr:uid="{00000000-0005-0000-0000-0000A3000000}"/>
    <cellStyle name="Good 3 2" xfId="165" xr:uid="{00000000-0005-0000-0000-0000A4000000}"/>
    <cellStyle name="Good 4" xfId="625" xr:uid="{00000000-0005-0000-0000-0000CF000000}"/>
    <cellStyle name="Heading 1" xfId="166" builtinId="16" customBuiltin="1"/>
    <cellStyle name="Heading 1 2" xfId="167" xr:uid="{00000000-0005-0000-0000-0000A6000000}"/>
    <cellStyle name="Heading 1 2 2" xfId="168" xr:uid="{00000000-0005-0000-0000-0000A7000000}"/>
    <cellStyle name="Heading 1 3" xfId="169" xr:uid="{00000000-0005-0000-0000-0000A8000000}"/>
    <cellStyle name="Heading 1 3 2" xfId="170" xr:uid="{00000000-0005-0000-0000-0000A9000000}"/>
    <cellStyle name="Heading 1 4" xfId="626" xr:uid="{00000000-0005-0000-0000-0000D4000000}"/>
    <cellStyle name="Heading 2" xfId="171" builtinId="17" customBuiltin="1"/>
    <cellStyle name="Heading 2 2" xfId="172" xr:uid="{00000000-0005-0000-0000-0000AB000000}"/>
    <cellStyle name="Heading 2 2 2" xfId="173" xr:uid="{00000000-0005-0000-0000-0000AC000000}"/>
    <cellStyle name="Heading 2 3" xfId="174" xr:uid="{00000000-0005-0000-0000-0000AD000000}"/>
    <cellStyle name="Heading 2 3 2" xfId="175" xr:uid="{00000000-0005-0000-0000-0000AE000000}"/>
    <cellStyle name="Heading 2 4" xfId="627" xr:uid="{00000000-0005-0000-0000-0000D9000000}"/>
    <cellStyle name="Heading 3" xfId="176" builtinId="18" customBuiltin="1"/>
    <cellStyle name="Heading 3 2" xfId="177" xr:uid="{00000000-0005-0000-0000-0000B0000000}"/>
    <cellStyle name="Heading 3 2 2" xfId="178" xr:uid="{00000000-0005-0000-0000-0000B1000000}"/>
    <cellStyle name="Heading 3 3" xfId="179" xr:uid="{00000000-0005-0000-0000-0000B2000000}"/>
    <cellStyle name="Heading 3 3 2" xfId="180" xr:uid="{00000000-0005-0000-0000-0000B3000000}"/>
    <cellStyle name="Heading 3 4" xfId="628" xr:uid="{00000000-0005-0000-0000-0000DE000000}"/>
    <cellStyle name="Heading 4" xfId="181" builtinId="19" customBuiltin="1"/>
    <cellStyle name="Heading 4 2" xfId="182" xr:uid="{00000000-0005-0000-0000-0000B5000000}"/>
    <cellStyle name="Heading 4 2 2" xfId="183" xr:uid="{00000000-0005-0000-0000-0000B6000000}"/>
    <cellStyle name="Heading 4 3" xfId="184" xr:uid="{00000000-0005-0000-0000-0000B7000000}"/>
    <cellStyle name="Heading 4 3 2" xfId="185" xr:uid="{00000000-0005-0000-0000-0000B8000000}"/>
    <cellStyle name="Heading 4 4" xfId="629" xr:uid="{00000000-0005-0000-0000-0000E3000000}"/>
    <cellStyle name="Input" xfId="186" builtinId="20" customBuiltin="1"/>
    <cellStyle name="Input 2" xfId="187" xr:uid="{00000000-0005-0000-0000-0000BA000000}"/>
    <cellStyle name="Input 2 2" xfId="188" xr:uid="{00000000-0005-0000-0000-0000BB000000}"/>
    <cellStyle name="Input 3" xfId="189" xr:uid="{00000000-0005-0000-0000-0000BC000000}"/>
    <cellStyle name="Input 3 2" xfId="190" xr:uid="{00000000-0005-0000-0000-0000BD000000}"/>
    <cellStyle name="Input 4" xfId="630" xr:uid="{00000000-0005-0000-0000-0000E8000000}"/>
    <cellStyle name="Linked Cell" xfId="191" builtinId="24" customBuiltin="1"/>
    <cellStyle name="Linked Cell 2" xfId="192" xr:uid="{00000000-0005-0000-0000-0000BF000000}"/>
    <cellStyle name="Linked Cell 2 2" xfId="193" xr:uid="{00000000-0005-0000-0000-0000C0000000}"/>
    <cellStyle name="Linked Cell 3" xfId="194" xr:uid="{00000000-0005-0000-0000-0000C1000000}"/>
    <cellStyle name="Linked Cell 3 2" xfId="195" xr:uid="{00000000-0005-0000-0000-0000C2000000}"/>
    <cellStyle name="Linked Cell 4" xfId="631" xr:uid="{00000000-0005-0000-0000-0000ED000000}"/>
    <cellStyle name="Neutral" xfId="196" builtinId="28" customBuiltin="1"/>
    <cellStyle name="Neutral 2" xfId="197" xr:uid="{00000000-0005-0000-0000-0000C4000000}"/>
    <cellStyle name="Neutral 2 2" xfId="198" xr:uid="{00000000-0005-0000-0000-0000C5000000}"/>
    <cellStyle name="Neutral 3" xfId="199" xr:uid="{00000000-0005-0000-0000-0000C6000000}"/>
    <cellStyle name="Neutral 3 2" xfId="200" xr:uid="{00000000-0005-0000-0000-0000C7000000}"/>
    <cellStyle name="Neutral 4" xfId="632" xr:uid="{00000000-0005-0000-0000-0000F2000000}"/>
    <cellStyle name="Normal" xfId="0" builtinId="0"/>
    <cellStyle name="Normal 2" xfId="545" xr:uid="{00000000-0005-0000-0000-0000F7000000}"/>
    <cellStyle name="Normal 2 2" xfId="201" xr:uid="{00000000-0005-0000-0000-0000C9000000}"/>
    <cellStyle name="Normal 2 2 2" xfId="304" xr:uid="{00000000-0005-0000-0000-000032010000}"/>
    <cellStyle name="Normal 3" xfId="202" xr:uid="{00000000-0005-0000-0000-0000CA000000}"/>
    <cellStyle name="Normal 3 2" xfId="203" xr:uid="{00000000-0005-0000-0000-0000CB000000}"/>
    <cellStyle name="Normal 3 2 2" xfId="305" xr:uid="{00000000-0005-0000-0000-000033010000}"/>
    <cellStyle name="Normal 3 2 3" xfId="368" xr:uid="{00000000-0005-0000-0000-0000CA000000}"/>
    <cellStyle name="Normal 3 2 4" xfId="422" xr:uid="{00000000-0005-0000-0000-0000CA000000}"/>
    <cellStyle name="Normal 3 2 5" xfId="480" xr:uid="{00000000-0005-0000-0000-0000CA000000}"/>
    <cellStyle name="Normal 3 2 6" xfId="538" xr:uid="{00000000-0005-0000-0000-0000CB000000}"/>
    <cellStyle name="Normal 3 2 7" xfId="634" xr:uid="{00000000-0005-0000-0000-0000FA000000}"/>
    <cellStyle name="Normal 3 3" xfId="537" xr:uid="{00000000-0005-0000-0000-0000CA000000}"/>
    <cellStyle name="Normal 3 4" xfId="633" xr:uid="{00000000-0005-0000-0000-0000F9000000}"/>
    <cellStyle name="Normal 4" xfId="543" xr:uid="{00000000-0005-0000-0000-00007A020000}"/>
    <cellStyle name="Note" xfId="204" builtinId="10" customBuiltin="1"/>
    <cellStyle name="Note 2" xfId="205" xr:uid="{00000000-0005-0000-0000-0000CD000000}"/>
    <cellStyle name="Note 2 2" xfId="206" xr:uid="{00000000-0005-0000-0000-0000CE000000}"/>
    <cellStyle name="Note 2 2 2" xfId="308" xr:uid="{00000000-0005-0000-0000-000036010000}"/>
    <cellStyle name="Note 2 2 3" xfId="370" xr:uid="{00000000-0005-0000-0000-0000CD000000}"/>
    <cellStyle name="Note 2 2 4" xfId="424" xr:uid="{00000000-0005-0000-0000-0000CD000000}"/>
    <cellStyle name="Note 2 2 5" xfId="483" xr:uid="{00000000-0005-0000-0000-0000CD000000}"/>
    <cellStyle name="Note 2 2 6" xfId="540" xr:uid="{00000000-0005-0000-0000-0000CE000000}"/>
    <cellStyle name="Note 2 2 7" xfId="637" xr:uid="{00000000-0005-0000-0000-0000FD000000}"/>
    <cellStyle name="Note 2 3" xfId="307" xr:uid="{00000000-0005-0000-0000-000035010000}"/>
    <cellStyle name="Note 2 4" xfId="369" xr:uid="{00000000-0005-0000-0000-0000CC000000}"/>
    <cellStyle name="Note 2 5" xfId="423" xr:uid="{00000000-0005-0000-0000-0000CC000000}"/>
    <cellStyle name="Note 2 6" xfId="482" xr:uid="{00000000-0005-0000-0000-0000CC000000}"/>
    <cellStyle name="Note 2 7" xfId="539" xr:uid="{00000000-0005-0000-0000-0000CD000000}"/>
    <cellStyle name="Note 2 8" xfId="636" xr:uid="{00000000-0005-0000-0000-0000FC000000}"/>
    <cellStyle name="Note 3" xfId="207" xr:uid="{00000000-0005-0000-0000-0000CF000000}"/>
    <cellStyle name="Note 3 2" xfId="208" xr:uid="{00000000-0005-0000-0000-0000D0000000}"/>
    <cellStyle name="Note 3 2 2" xfId="310" xr:uid="{00000000-0005-0000-0000-000038010000}"/>
    <cellStyle name="Note 3 2 3" xfId="372" xr:uid="{00000000-0005-0000-0000-0000CF000000}"/>
    <cellStyle name="Note 3 2 4" xfId="426" xr:uid="{00000000-0005-0000-0000-0000CF000000}"/>
    <cellStyle name="Note 3 2 5" xfId="485" xr:uid="{00000000-0005-0000-0000-0000CF000000}"/>
    <cellStyle name="Note 3 2 6" xfId="542" xr:uid="{00000000-0005-0000-0000-0000D0000000}"/>
    <cellStyle name="Note 3 2 7" xfId="639" xr:uid="{00000000-0005-0000-0000-0000FF000000}"/>
    <cellStyle name="Note 3 3" xfId="309" xr:uid="{00000000-0005-0000-0000-000037010000}"/>
    <cellStyle name="Note 3 4" xfId="371" xr:uid="{00000000-0005-0000-0000-0000CE000000}"/>
    <cellStyle name="Note 3 5" xfId="425" xr:uid="{00000000-0005-0000-0000-0000CE000000}"/>
    <cellStyle name="Note 3 6" xfId="484" xr:uid="{00000000-0005-0000-0000-0000CE000000}"/>
    <cellStyle name="Note 3 7" xfId="541" xr:uid="{00000000-0005-0000-0000-0000CF000000}"/>
    <cellStyle name="Note 3 8" xfId="638" xr:uid="{00000000-0005-0000-0000-0000FE000000}"/>
    <cellStyle name="Note 4" xfId="209" xr:uid="{00000000-0005-0000-0000-0000D1000000}"/>
    <cellStyle name="Note 4 2" xfId="311" xr:uid="{00000000-0005-0000-0000-000039010000}"/>
    <cellStyle name="Note 5" xfId="210" xr:uid="{00000000-0005-0000-0000-0000D2000000}"/>
    <cellStyle name="Note 5 2" xfId="312" xr:uid="{00000000-0005-0000-0000-00003A010000}"/>
    <cellStyle name="Note 6" xfId="306" xr:uid="{00000000-0005-0000-0000-000034010000}"/>
    <cellStyle name="Note 6 2" xfId="635" xr:uid="{00000000-0005-0000-0000-0000FB000000}"/>
    <cellStyle name="Note 7" xfId="481" xr:uid="{00000000-0005-0000-0000-0000E3010000}"/>
    <cellStyle name="Output" xfId="211" builtinId="21" customBuiltin="1"/>
    <cellStyle name="Output 2" xfId="212" xr:uid="{00000000-0005-0000-0000-0000D4000000}"/>
    <cellStyle name="Output 2 2" xfId="213" xr:uid="{00000000-0005-0000-0000-0000D5000000}"/>
    <cellStyle name="Output 3" xfId="214" xr:uid="{00000000-0005-0000-0000-0000D6000000}"/>
    <cellStyle name="Output 3 2" xfId="215" xr:uid="{00000000-0005-0000-0000-0000D7000000}"/>
    <cellStyle name="Output 4" xfId="640" xr:uid="{00000000-0005-0000-0000-000002010000}"/>
    <cellStyle name="Percent" xfId="216" builtinId="5"/>
    <cellStyle name="Percent 2" xfId="217" xr:uid="{00000000-0005-0000-0000-0000D9000000}"/>
    <cellStyle name="Percent 2 2" xfId="314" xr:uid="{00000000-0005-0000-0000-00003C010000}"/>
    <cellStyle name="Percent 3" xfId="218" xr:uid="{00000000-0005-0000-0000-0000DA000000}"/>
    <cellStyle name="Percent 3 2" xfId="315" xr:uid="{00000000-0005-0000-0000-00003D010000}"/>
    <cellStyle name="Percent 4" xfId="313" xr:uid="{00000000-0005-0000-0000-00003B010000}"/>
    <cellStyle name="Percent 4 2" xfId="641" xr:uid="{00000000-0005-0000-0000-000007010000}"/>
    <cellStyle name="Percent 5" xfId="486" xr:uid="{00000000-0005-0000-0000-0000E8010000}"/>
    <cellStyle name="Title" xfId="219" builtinId="15" customBuiltin="1"/>
    <cellStyle name="Title 2" xfId="220" xr:uid="{00000000-0005-0000-0000-0000DC000000}"/>
    <cellStyle name="Title 2 2" xfId="221" xr:uid="{00000000-0005-0000-0000-0000DD000000}"/>
    <cellStyle name="Title 3" xfId="222" xr:uid="{00000000-0005-0000-0000-0000DE000000}"/>
    <cellStyle name="Title 3 2" xfId="223" xr:uid="{00000000-0005-0000-0000-0000DF000000}"/>
    <cellStyle name="Title 4" xfId="642" xr:uid="{00000000-0005-0000-0000-00000A010000}"/>
    <cellStyle name="Total" xfId="224" builtinId="25" customBuiltin="1"/>
    <cellStyle name="Total 2" xfId="225" xr:uid="{00000000-0005-0000-0000-0000E1000000}"/>
    <cellStyle name="Total 2 2" xfId="226" xr:uid="{00000000-0005-0000-0000-0000E2000000}"/>
    <cellStyle name="Total 3" xfId="227" xr:uid="{00000000-0005-0000-0000-0000E3000000}"/>
    <cellStyle name="Total 3 2" xfId="228" xr:uid="{00000000-0005-0000-0000-0000E4000000}"/>
    <cellStyle name="Total 4" xfId="229" xr:uid="{00000000-0005-0000-0000-0000E5000000}"/>
    <cellStyle name="Total 4 2" xfId="317" xr:uid="{00000000-0005-0000-0000-00003F010000}"/>
    <cellStyle name="Total 5" xfId="230" xr:uid="{00000000-0005-0000-0000-0000E6000000}"/>
    <cellStyle name="Total 5 2" xfId="318" xr:uid="{00000000-0005-0000-0000-000040010000}"/>
    <cellStyle name="Total 6" xfId="316" xr:uid="{00000000-0005-0000-0000-00003E010000}"/>
    <cellStyle name="Total 6 2" xfId="643" xr:uid="{00000000-0005-0000-0000-00000F010000}"/>
    <cellStyle name="Total 7" xfId="487" xr:uid="{00000000-0005-0000-0000-0000E9010000}"/>
    <cellStyle name="Warning Text" xfId="231" builtinId="11" customBuiltin="1"/>
    <cellStyle name="Warning Text 2" xfId="232" xr:uid="{00000000-0005-0000-0000-0000E8000000}"/>
    <cellStyle name="Warning Text 2 2" xfId="233" xr:uid="{00000000-0005-0000-0000-0000E9000000}"/>
    <cellStyle name="Warning Text 3" xfId="234" xr:uid="{00000000-0005-0000-0000-0000EA000000}"/>
    <cellStyle name="Warning Text 3 2" xfId="235" xr:uid="{00000000-0005-0000-0000-0000EB000000}"/>
    <cellStyle name="Warning Text 4" xfId="644" xr:uid="{00000000-0005-0000-0000-00001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G41"/>
  <sheetViews>
    <sheetView topLeftCell="A12" zoomScaleNormal="100" workbookViewId="0">
      <selection activeCell="B37" sqref="B37:D37"/>
    </sheetView>
  </sheetViews>
  <sheetFormatPr defaultRowHeight="13.2" x14ac:dyDescent="0.25"/>
  <cols>
    <col min="1" max="1" width="35.109375" customWidth="1"/>
    <col min="2" max="3" width="14.44140625" customWidth="1"/>
    <col min="4" max="4" width="15.44140625" bestFit="1" customWidth="1"/>
    <col min="5" max="5" width="11.6640625" bestFit="1" customWidth="1"/>
    <col min="6" max="6" width="12.33203125" bestFit="1" customWidth="1"/>
    <col min="7" max="7" width="10.33203125" bestFit="1" customWidth="1"/>
  </cols>
  <sheetData>
    <row r="1" spans="1:6" ht="15" customHeight="1" x14ac:dyDescent="0.3">
      <c r="A1" s="177" t="s">
        <v>0</v>
      </c>
      <c r="B1" s="177"/>
      <c r="C1" s="177"/>
      <c r="D1" s="177"/>
    </row>
    <row r="2" spans="1:6" ht="15" customHeight="1" x14ac:dyDescent="0.3">
      <c r="A2" s="177" t="s">
        <v>1</v>
      </c>
      <c r="B2" s="177"/>
      <c r="C2" s="177"/>
      <c r="D2" s="177"/>
    </row>
    <row r="3" spans="1:6" ht="15" customHeight="1" x14ac:dyDescent="0.3">
      <c r="A3" s="178">
        <v>44804</v>
      </c>
      <c r="B3" s="178"/>
      <c r="C3" s="178"/>
      <c r="D3" s="178"/>
    </row>
    <row r="4" spans="1:6" ht="15" customHeight="1" x14ac:dyDescent="0.25">
      <c r="A4" s="1" t="s">
        <v>36</v>
      </c>
      <c r="B4" s="1"/>
      <c r="C4" s="1"/>
      <c r="D4" s="1"/>
    </row>
    <row r="5" spans="1:6" ht="15" customHeight="1" x14ac:dyDescent="0.25">
      <c r="A5" s="1"/>
      <c r="B5" s="2" t="s">
        <v>260</v>
      </c>
      <c r="C5" s="3" t="s">
        <v>260</v>
      </c>
      <c r="D5" s="4" t="s">
        <v>2</v>
      </c>
    </row>
    <row r="6" spans="1:6" ht="15" customHeight="1" x14ac:dyDescent="0.25">
      <c r="A6" s="1"/>
      <c r="B6" s="5">
        <v>2021</v>
      </c>
      <c r="C6" s="5">
        <v>2022</v>
      </c>
      <c r="D6" s="6" t="s">
        <v>657</v>
      </c>
    </row>
    <row r="7" spans="1:6" ht="15" customHeight="1" x14ac:dyDescent="0.25">
      <c r="A7" s="33" t="s">
        <v>3</v>
      </c>
      <c r="B7" s="16"/>
      <c r="C7" s="1"/>
      <c r="D7" s="134"/>
    </row>
    <row r="8" spans="1:6" ht="15" customHeight="1" x14ac:dyDescent="0.25">
      <c r="A8" s="34"/>
      <c r="B8" s="16"/>
      <c r="C8" s="1"/>
      <c r="D8" s="7"/>
    </row>
    <row r="9" spans="1:6" ht="15" customHeight="1" x14ac:dyDescent="0.25">
      <c r="A9" s="34" t="s">
        <v>85</v>
      </c>
      <c r="B9" s="156">
        <v>25350955</v>
      </c>
      <c r="C9" s="129">
        <v>29234932</v>
      </c>
      <c r="D9" s="135">
        <f>C9-B9</f>
        <v>3883977</v>
      </c>
      <c r="E9" s="17"/>
      <c r="F9" s="132"/>
    </row>
    <row r="10" spans="1:6" ht="15" customHeight="1" x14ac:dyDescent="0.25">
      <c r="A10" s="34" t="s">
        <v>84</v>
      </c>
      <c r="B10" s="155">
        <v>3851702</v>
      </c>
      <c r="C10" s="123">
        <f>3573247+21699-414565</f>
        <v>3180381</v>
      </c>
      <c r="D10" s="97">
        <f t="shared" ref="D10:D14" si="0">C10-B10</f>
        <v>-671321</v>
      </c>
      <c r="E10" s="19"/>
      <c r="F10" s="132"/>
    </row>
    <row r="11" spans="1:6" ht="15" customHeight="1" x14ac:dyDescent="0.25">
      <c r="A11" s="34" t="s">
        <v>4</v>
      </c>
      <c r="B11" s="154">
        <v>0</v>
      </c>
      <c r="C11" s="42">
        <v>0</v>
      </c>
      <c r="D11" s="97">
        <f t="shared" si="0"/>
        <v>0</v>
      </c>
      <c r="E11" s="19"/>
    </row>
    <row r="12" spans="1:6" ht="15" customHeight="1" x14ac:dyDescent="0.25">
      <c r="A12" s="34" t="s">
        <v>5</v>
      </c>
      <c r="B12" s="154">
        <v>2480560</v>
      </c>
      <c r="C12" s="42">
        <v>2581048</v>
      </c>
      <c r="D12" s="97">
        <f t="shared" si="0"/>
        <v>100488</v>
      </c>
      <c r="E12" s="19"/>
      <c r="F12" s="153"/>
    </row>
    <row r="13" spans="1:6" ht="15" customHeight="1" x14ac:dyDescent="0.25">
      <c r="A13" s="85" t="s">
        <v>52</v>
      </c>
      <c r="B13" s="157">
        <v>6257130</v>
      </c>
      <c r="C13" s="42">
        <v>6257130</v>
      </c>
      <c r="D13" s="97">
        <f t="shared" si="0"/>
        <v>0</v>
      </c>
      <c r="E13" s="101"/>
      <c r="F13" s="47"/>
    </row>
    <row r="14" spans="1:6" ht="15" customHeight="1" x14ac:dyDescent="0.25">
      <c r="A14" s="85" t="s">
        <v>55</v>
      </c>
      <c r="B14" s="159">
        <v>12293477</v>
      </c>
      <c r="C14" s="96">
        <v>12293477</v>
      </c>
      <c r="D14" s="124">
        <f t="shared" si="0"/>
        <v>0</v>
      </c>
      <c r="F14" s="47"/>
    </row>
    <row r="15" spans="1:6" ht="15" customHeight="1" x14ac:dyDescent="0.25">
      <c r="A15" s="34"/>
      <c r="B15" s="78"/>
      <c r="C15" s="42"/>
      <c r="D15" s="97"/>
    </row>
    <row r="16" spans="1:6" ht="15" customHeight="1" thickBot="1" x14ac:dyDescent="0.3">
      <c r="A16" s="34" t="s">
        <v>6</v>
      </c>
      <c r="B16" s="125">
        <f>SUM(B9:B14)</f>
        <v>50233824</v>
      </c>
      <c r="C16" s="126">
        <f>SUM(C9:C14)</f>
        <v>53546968</v>
      </c>
      <c r="D16" s="136">
        <f>SUM(D9:D13)</f>
        <v>3313144</v>
      </c>
      <c r="E16" s="19"/>
    </row>
    <row r="17" spans="1:7" ht="15" customHeight="1" thickTop="1" x14ac:dyDescent="0.25">
      <c r="A17" s="34"/>
      <c r="B17" s="78"/>
      <c r="C17" s="42"/>
      <c r="D17" s="97"/>
    </row>
    <row r="18" spans="1:7" ht="15" customHeight="1" x14ac:dyDescent="0.25">
      <c r="A18" s="35" t="s">
        <v>7</v>
      </c>
      <c r="B18" s="78"/>
      <c r="C18" s="42"/>
      <c r="D18" s="137"/>
      <c r="E18" s="46"/>
    </row>
    <row r="19" spans="1:7" ht="15" customHeight="1" x14ac:dyDescent="0.25">
      <c r="A19" s="34"/>
      <c r="B19" s="95"/>
      <c r="C19" s="42"/>
      <c r="D19" s="97"/>
    </row>
    <row r="20" spans="1:7" ht="15" customHeight="1" x14ac:dyDescent="0.25">
      <c r="A20" s="141" t="s">
        <v>87</v>
      </c>
      <c r="B20" s="42">
        <v>4132740</v>
      </c>
      <c r="C20" s="42">
        <v>3538027</v>
      </c>
      <c r="D20" s="97">
        <f t="shared" ref="D20:D26" si="1">C20-B20</f>
        <v>-594713</v>
      </c>
      <c r="E20" s="47"/>
    </row>
    <row r="21" spans="1:7" ht="15" customHeight="1" x14ac:dyDescent="0.25">
      <c r="A21" s="85" t="s">
        <v>56</v>
      </c>
      <c r="B21" s="94">
        <v>16261639</v>
      </c>
      <c r="C21" s="94">
        <v>16261639</v>
      </c>
      <c r="D21" s="97">
        <f t="shared" si="1"/>
        <v>0</v>
      </c>
      <c r="E21" s="47"/>
    </row>
    <row r="22" spans="1:7" ht="15" customHeight="1" x14ac:dyDescent="0.25">
      <c r="A22" s="85" t="s">
        <v>57</v>
      </c>
      <c r="B22" s="94">
        <v>47067445</v>
      </c>
      <c r="C22" s="94">
        <v>47067445</v>
      </c>
      <c r="D22" s="97">
        <f t="shared" si="1"/>
        <v>0</v>
      </c>
      <c r="E22" s="47"/>
    </row>
    <row r="23" spans="1:7" ht="15" customHeight="1" x14ac:dyDescent="0.25">
      <c r="A23" s="141" t="s">
        <v>88</v>
      </c>
      <c r="B23" s="94">
        <v>1084462</v>
      </c>
      <c r="C23" s="94">
        <v>1117264</v>
      </c>
      <c r="D23" s="97">
        <f t="shared" si="1"/>
        <v>32802</v>
      </c>
      <c r="E23" s="47"/>
    </row>
    <row r="24" spans="1:7" ht="15" customHeight="1" x14ac:dyDescent="0.25">
      <c r="A24" s="85" t="s">
        <v>8</v>
      </c>
      <c r="B24" s="94">
        <v>8605839</v>
      </c>
      <c r="C24" s="94">
        <v>8903390</v>
      </c>
      <c r="D24" s="97">
        <f t="shared" si="1"/>
        <v>297551</v>
      </c>
      <c r="E24" s="47"/>
    </row>
    <row r="25" spans="1:7" ht="15" customHeight="1" x14ac:dyDescent="0.25">
      <c r="A25" s="34" t="s">
        <v>53</v>
      </c>
      <c r="B25" s="158">
        <v>2495531</v>
      </c>
      <c r="C25" s="95">
        <v>2495531</v>
      </c>
      <c r="D25" s="97">
        <f t="shared" si="1"/>
        <v>0</v>
      </c>
      <c r="E25" s="47"/>
    </row>
    <row r="26" spans="1:7" ht="15" customHeight="1" x14ac:dyDescent="0.25">
      <c r="A26" s="34" t="s">
        <v>58</v>
      </c>
      <c r="B26" s="159">
        <v>11981926</v>
      </c>
      <c r="C26" s="96">
        <v>11981926</v>
      </c>
      <c r="D26" s="124">
        <f t="shared" si="1"/>
        <v>0</v>
      </c>
      <c r="E26" s="47"/>
    </row>
    <row r="27" spans="1:7" ht="15" customHeight="1" x14ac:dyDescent="0.25">
      <c r="A27" s="34"/>
      <c r="B27" s="78"/>
      <c r="C27" s="42"/>
      <c r="D27" s="97"/>
    </row>
    <row r="28" spans="1:7" ht="15" customHeight="1" x14ac:dyDescent="0.25">
      <c r="A28" s="34" t="s">
        <v>9</v>
      </c>
      <c r="B28" s="78">
        <f>SUM(B20:B26)</f>
        <v>91629582</v>
      </c>
      <c r="C28" s="95">
        <f>SUM(C20:C26)</f>
        <v>91365222</v>
      </c>
      <c r="D28" s="97">
        <f>SUM(D20:D26)</f>
        <v>-264360</v>
      </c>
      <c r="E28" s="19"/>
    </row>
    <row r="29" spans="1:7" ht="15" customHeight="1" x14ac:dyDescent="0.25">
      <c r="A29" s="34"/>
      <c r="B29" s="78"/>
      <c r="C29" s="42"/>
      <c r="D29" s="97"/>
      <c r="E29" s="19"/>
    </row>
    <row r="30" spans="1:7" ht="15" customHeight="1" x14ac:dyDescent="0.25">
      <c r="A30" s="141" t="s">
        <v>10</v>
      </c>
      <c r="B30" s="160">
        <v>12794067</v>
      </c>
      <c r="C30" s="42">
        <v>14808744</v>
      </c>
      <c r="D30" s="97">
        <f t="shared" ref="D30:D33" si="2">C30-B30</f>
        <v>2014677</v>
      </c>
      <c r="E30" s="19"/>
      <c r="F30" s="47"/>
      <c r="G30" s="47"/>
    </row>
    <row r="31" spans="1:7" ht="15" customHeight="1" x14ac:dyDescent="0.25">
      <c r="A31" s="85" t="s">
        <v>59</v>
      </c>
      <c r="B31" s="114">
        <v>-11556250</v>
      </c>
      <c r="C31" s="54">
        <v>-12500040</v>
      </c>
      <c r="D31" s="97">
        <f t="shared" si="2"/>
        <v>-943790</v>
      </c>
      <c r="E31" s="19"/>
    </row>
    <row r="32" spans="1:7" ht="15" customHeight="1" x14ac:dyDescent="0.25">
      <c r="A32" s="85" t="s">
        <v>60</v>
      </c>
      <c r="B32" s="114">
        <v>-46048699</v>
      </c>
      <c r="C32" s="54">
        <v>-46755894</v>
      </c>
      <c r="D32" s="97">
        <f t="shared" si="2"/>
        <v>-707195</v>
      </c>
      <c r="E32" s="19"/>
    </row>
    <row r="33" spans="1:5" ht="15" customHeight="1" x14ac:dyDescent="0.25">
      <c r="A33" s="34" t="s">
        <v>11</v>
      </c>
      <c r="B33" s="127">
        <v>3415124</v>
      </c>
      <c r="C33" s="128">
        <f>'Inc. &amp; Exp.'!F60</f>
        <v>6628936</v>
      </c>
      <c r="D33" s="124">
        <f t="shared" si="2"/>
        <v>3213812</v>
      </c>
    </row>
    <row r="34" spans="1:5" ht="15" customHeight="1" x14ac:dyDescent="0.25">
      <c r="A34" s="34"/>
      <c r="B34" s="78"/>
      <c r="C34" s="42"/>
      <c r="D34" s="97"/>
    </row>
    <row r="35" spans="1:5" ht="15" customHeight="1" x14ac:dyDescent="0.25">
      <c r="A35" s="34" t="s">
        <v>12</v>
      </c>
      <c r="B35" s="78">
        <f>SUM(B30:B33)</f>
        <v>-41395758</v>
      </c>
      <c r="C35" s="95">
        <f>SUM(C30:C33)</f>
        <v>-37818254</v>
      </c>
      <c r="D35" s="97">
        <f>SUM(D30:D33)</f>
        <v>3577504</v>
      </c>
      <c r="E35" s="19"/>
    </row>
    <row r="36" spans="1:5" ht="15" customHeight="1" x14ac:dyDescent="0.25">
      <c r="A36" s="34"/>
      <c r="B36" s="77"/>
      <c r="C36" s="41"/>
      <c r="D36" s="138"/>
      <c r="E36" s="19"/>
    </row>
    <row r="37" spans="1:5" ht="15" customHeight="1" thickBot="1" x14ac:dyDescent="0.3">
      <c r="A37" s="36" t="s">
        <v>42</v>
      </c>
      <c r="B37" s="130">
        <f>B35+B28</f>
        <v>50233824</v>
      </c>
      <c r="C37" s="131">
        <f>C35+C28</f>
        <v>53546968</v>
      </c>
      <c r="D37" s="139">
        <f>D35+D28</f>
        <v>3313144</v>
      </c>
    </row>
    <row r="38" spans="1:5" ht="15" customHeight="1" thickTop="1" x14ac:dyDescent="0.25">
      <c r="A38" s="1"/>
      <c r="B38" s="1"/>
      <c r="C38" s="1"/>
      <c r="D38" s="1"/>
    </row>
    <row r="39" spans="1:5" x14ac:dyDescent="0.25">
      <c r="B39" s="47"/>
      <c r="C39" s="47"/>
    </row>
    <row r="40" spans="1:5" x14ac:dyDescent="0.25">
      <c r="B40" s="47"/>
      <c r="C40" s="47"/>
      <c r="D40" s="19"/>
    </row>
    <row r="41" spans="1:5" x14ac:dyDescent="0.25">
      <c r="B41" s="47"/>
      <c r="C41" s="47"/>
    </row>
  </sheetData>
  <mergeCells count="3">
    <mergeCell ref="A1:D1"/>
    <mergeCell ref="A2:D2"/>
    <mergeCell ref="A3:D3"/>
  </mergeCells>
  <phoneticPr fontId="0" type="noConversion"/>
  <printOptions horizontalCentered="1" verticalCentered="1"/>
  <pageMargins left="0.75" right="0.75" top="1" bottom="1" header="0.5" footer="0.5"/>
  <pageSetup scale="77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D70"/>
  <sheetViews>
    <sheetView tabSelected="1" topLeftCell="A37" zoomScaleNormal="100" workbookViewId="0">
      <selection activeCell="B57" sqref="B57"/>
    </sheetView>
  </sheetViews>
  <sheetFormatPr defaultRowHeight="13.2" x14ac:dyDescent="0.25"/>
  <cols>
    <col min="1" max="1" width="47.44140625" customWidth="1"/>
    <col min="2" max="2" width="18.88671875" customWidth="1"/>
    <col min="3" max="3" width="16.88671875" customWidth="1"/>
    <col min="4" max="4" width="16" customWidth="1"/>
    <col min="5" max="5" width="14.88671875" customWidth="1"/>
    <col min="6" max="6" width="15.6640625" customWidth="1"/>
    <col min="7" max="7" width="15.33203125" customWidth="1"/>
    <col min="8" max="8" width="17" customWidth="1"/>
    <col min="9" max="9" width="15.109375" customWidth="1"/>
    <col min="10" max="10" width="16" bestFit="1" customWidth="1"/>
    <col min="11" max="11" width="14" bestFit="1" customWidth="1"/>
  </cols>
  <sheetData>
    <row r="1" spans="1:30" x14ac:dyDescent="0.25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25"/>
    </row>
    <row r="2" spans="1:30" x14ac:dyDescent="0.25">
      <c r="A2" s="180" t="s">
        <v>13</v>
      </c>
      <c r="B2" s="180"/>
      <c r="C2" s="180"/>
      <c r="D2" s="180"/>
      <c r="E2" s="180"/>
      <c r="F2" s="180"/>
      <c r="G2" s="180"/>
      <c r="H2" s="180"/>
      <c r="I2" s="180"/>
      <c r="J2" s="25"/>
    </row>
    <row r="3" spans="1:30" x14ac:dyDescent="0.25">
      <c r="A3" s="181" t="s">
        <v>263</v>
      </c>
      <c r="B3" s="181"/>
      <c r="C3" s="181"/>
      <c r="D3" s="181"/>
      <c r="E3" s="181"/>
      <c r="F3" s="181"/>
      <c r="G3" s="181"/>
      <c r="H3" s="181"/>
      <c r="I3" s="181"/>
      <c r="J3" s="25"/>
    </row>
    <row r="4" spans="1:30" x14ac:dyDescent="0.25">
      <c r="A4" s="180" t="s">
        <v>268</v>
      </c>
      <c r="B4" s="180"/>
      <c r="C4" s="180"/>
      <c r="D4" s="180"/>
      <c r="E4" s="180"/>
      <c r="F4" s="180"/>
      <c r="G4" s="180"/>
      <c r="H4" s="180"/>
      <c r="I4" s="180"/>
      <c r="J4" s="25"/>
    </row>
    <row r="5" spans="1:30" x14ac:dyDescent="0.25">
      <c r="A5" s="69"/>
      <c r="B5" s="25"/>
      <c r="C5" s="37"/>
      <c r="D5" s="25"/>
      <c r="E5" s="25"/>
      <c r="F5" s="25"/>
      <c r="G5" s="25"/>
      <c r="H5" s="25"/>
      <c r="I5" s="25"/>
    </row>
    <row r="6" spans="1:30" x14ac:dyDescent="0.25">
      <c r="A6" s="16"/>
      <c r="B6" s="161" t="s">
        <v>80</v>
      </c>
      <c r="C6" s="161" t="s">
        <v>123</v>
      </c>
      <c r="D6" s="8" t="s">
        <v>14</v>
      </c>
      <c r="E6" s="9" t="s">
        <v>15</v>
      </c>
      <c r="F6" s="9" t="s">
        <v>14</v>
      </c>
      <c r="G6" s="9" t="s">
        <v>15</v>
      </c>
      <c r="H6" s="10" t="s">
        <v>2</v>
      </c>
      <c r="I6" s="3" t="s">
        <v>2</v>
      </c>
    </row>
    <row r="7" spans="1:30" x14ac:dyDescent="0.25">
      <c r="A7" s="22"/>
      <c r="B7" s="55" t="s">
        <v>86</v>
      </c>
      <c r="C7" s="55" t="s">
        <v>86</v>
      </c>
      <c r="D7" s="79" t="s">
        <v>264</v>
      </c>
      <c r="E7" s="11" t="s">
        <v>16</v>
      </c>
      <c r="F7" s="11" t="s">
        <v>265</v>
      </c>
      <c r="G7" s="11" t="s">
        <v>16</v>
      </c>
      <c r="H7" s="80" t="s">
        <v>266</v>
      </c>
      <c r="I7" s="5" t="s">
        <v>267</v>
      </c>
    </row>
    <row r="8" spans="1:30" x14ac:dyDescent="0.25">
      <c r="A8" s="72" t="s">
        <v>17</v>
      </c>
      <c r="B8" s="71"/>
      <c r="C8" s="56"/>
      <c r="D8" s="62"/>
      <c r="E8" s="14"/>
      <c r="F8" s="12"/>
      <c r="G8" s="12"/>
      <c r="H8" s="15"/>
      <c r="I8" s="39"/>
    </row>
    <row r="9" spans="1:30" x14ac:dyDescent="0.25">
      <c r="A9" s="84" t="s">
        <v>51</v>
      </c>
      <c r="B9" s="57">
        <v>12503711</v>
      </c>
      <c r="C9" s="57">
        <v>11913319</v>
      </c>
      <c r="D9" s="19">
        <v>12503711</v>
      </c>
      <c r="E9" s="27">
        <f>D9/B9</f>
        <v>1</v>
      </c>
      <c r="F9" s="19">
        <v>11913320</v>
      </c>
      <c r="G9" s="27">
        <f>F9/C9</f>
        <v>1.0000000839396646</v>
      </c>
      <c r="H9" s="18">
        <f>F9-D9</f>
        <v>-590391</v>
      </c>
      <c r="I9" s="48">
        <f>F9-C9</f>
        <v>1</v>
      </c>
    </row>
    <row r="10" spans="1:30" x14ac:dyDescent="0.25">
      <c r="A10" s="84" t="s">
        <v>54</v>
      </c>
      <c r="B10" s="98">
        <v>0</v>
      </c>
      <c r="C10" s="99">
        <v>0</v>
      </c>
      <c r="D10" s="19">
        <v>19403</v>
      </c>
      <c r="E10" s="27">
        <v>0</v>
      </c>
      <c r="F10" s="19">
        <v>21699</v>
      </c>
      <c r="G10" s="27">
        <v>0</v>
      </c>
      <c r="H10" s="18">
        <f>F10-D10</f>
        <v>2296</v>
      </c>
      <c r="I10" s="48">
        <f>F10-C10</f>
        <v>21699</v>
      </c>
    </row>
    <row r="11" spans="1:30" x14ac:dyDescent="0.25">
      <c r="A11" s="84"/>
      <c r="B11" s="58"/>
      <c r="C11" s="58"/>
      <c r="D11" s="19"/>
      <c r="E11" s="83"/>
      <c r="F11" s="19"/>
      <c r="G11" s="27"/>
      <c r="H11" s="18"/>
      <c r="I11" s="48"/>
    </row>
    <row r="12" spans="1:30" x14ac:dyDescent="0.25">
      <c r="A12" s="70" t="s">
        <v>18</v>
      </c>
      <c r="B12" s="58">
        <v>15470402</v>
      </c>
      <c r="C12" s="58">
        <v>14828843</v>
      </c>
      <c r="D12" s="19">
        <v>15546089</v>
      </c>
      <c r="E12" s="27">
        <f t="shared" ref="E12:E21" si="0">D12/B12</f>
        <v>1.0048923744838694</v>
      </c>
      <c r="F12" s="19">
        <v>14901986</v>
      </c>
      <c r="G12" s="27">
        <f t="shared" ref="G12:G21" si="1">F12/C12</f>
        <v>1.0049324819205383</v>
      </c>
      <c r="H12" s="20">
        <f t="shared" ref="H12:H21" si="2">F12-D12</f>
        <v>-644103</v>
      </c>
      <c r="I12" s="48">
        <f t="shared" ref="I12:I21" si="3">F12-C12</f>
        <v>73143</v>
      </c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</row>
    <row r="13" spans="1:30" x14ac:dyDescent="0.25">
      <c r="A13" s="70" t="s">
        <v>19</v>
      </c>
      <c r="B13" s="58">
        <v>3969550</v>
      </c>
      <c r="C13" s="58">
        <v>3403000</v>
      </c>
      <c r="D13" s="53">
        <v>3357114</v>
      </c>
      <c r="E13" s="27">
        <f t="shared" si="0"/>
        <v>0.8457165169855525</v>
      </c>
      <c r="F13" s="53">
        <v>3578357</v>
      </c>
      <c r="G13" s="27">
        <f t="shared" si="1"/>
        <v>1.0515301204819276</v>
      </c>
      <c r="H13" s="20">
        <f t="shared" si="2"/>
        <v>221243</v>
      </c>
      <c r="I13" s="48">
        <f t="shared" si="3"/>
        <v>175357</v>
      </c>
    </row>
    <row r="14" spans="1:30" x14ac:dyDescent="0.25">
      <c r="A14" s="70" t="s">
        <v>46</v>
      </c>
      <c r="B14" s="58">
        <v>28000</v>
      </c>
      <c r="C14" s="58">
        <v>28000</v>
      </c>
      <c r="D14" s="19">
        <v>15316</v>
      </c>
      <c r="E14" s="27">
        <f t="shared" si="0"/>
        <v>0.54700000000000004</v>
      </c>
      <c r="F14" s="19">
        <v>18979</v>
      </c>
      <c r="G14" s="27">
        <f t="shared" si="1"/>
        <v>0.67782142857142857</v>
      </c>
      <c r="H14" s="20">
        <f t="shared" si="2"/>
        <v>3663</v>
      </c>
      <c r="I14" s="48">
        <f t="shared" si="3"/>
        <v>-9021</v>
      </c>
    </row>
    <row r="15" spans="1:30" x14ac:dyDescent="0.25">
      <c r="A15" s="70" t="s">
        <v>20</v>
      </c>
      <c r="B15" s="58">
        <v>155000</v>
      </c>
      <c r="C15" s="58">
        <v>155000</v>
      </c>
      <c r="D15" s="19">
        <v>93437</v>
      </c>
      <c r="E15" s="27">
        <f t="shared" si="0"/>
        <v>0.60281935483870963</v>
      </c>
      <c r="F15" s="19">
        <v>81608</v>
      </c>
      <c r="G15" s="27">
        <f t="shared" si="1"/>
        <v>0.52650322580645159</v>
      </c>
      <c r="H15" s="20">
        <f t="shared" si="2"/>
        <v>-11829</v>
      </c>
      <c r="I15" s="48">
        <f t="shared" si="3"/>
        <v>-73392</v>
      </c>
      <c r="L15" s="19"/>
    </row>
    <row r="16" spans="1:30" x14ac:dyDescent="0.25">
      <c r="A16" s="70" t="s">
        <v>47</v>
      </c>
      <c r="B16" s="58">
        <v>19800</v>
      </c>
      <c r="C16" s="58">
        <v>19800</v>
      </c>
      <c r="D16" s="19">
        <v>19554</v>
      </c>
      <c r="E16" s="27">
        <f>D16/B16</f>
        <v>0.98757575757575755</v>
      </c>
      <c r="F16" s="19">
        <v>20443</v>
      </c>
      <c r="G16" s="27">
        <f>F16/C16</f>
        <v>1.0324747474747475</v>
      </c>
      <c r="H16" s="20">
        <f t="shared" si="2"/>
        <v>889</v>
      </c>
      <c r="I16" s="48">
        <f t="shared" si="3"/>
        <v>643</v>
      </c>
    </row>
    <row r="17" spans="1:12" x14ac:dyDescent="0.25">
      <c r="A17" s="70" t="s">
        <v>48</v>
      </c>
      <c r="B17" s="58">
        <v>112750</v>
      </c>
      <c r="C17" s="58">
        <v>112750</v>
      </c>
      <c r="D17" s="19">
        <v>264439</v>
      </c>
      <c r="E17" s="27">
        <f t="shared" si="0"/>
        <v>2.3453569844789355</v>
      </c>
      <c r="F17" s="19">
        <v>69531</v>
      </c>
      <c r="G17" s="27">
        <f t="shared" si="1"/>
        <v>0.61668292682926829</v>
      </c>
      <c r="H17" s="20">
        <f t="shared" si="2"/>
        <v>-194908</v>
      </c>
      <c r="I17" s="48">
        <f t="shared" si="3"/>
        <v>-43219</v>
      </c>
      <c r="L17" s="19"/>
    </row>
    <row r="18" spans="1:12" x14ac:dyDescent="0.25">
      <c r="A18" s="168" t="s">
        <v>140</v>
      </c>
      <c r="B18" s="58">
        <v>-1243447</v>
      </c>
      <c r="C18" s="58">
        <v>-1484888</v>
      </c>
      <c r="D18" s="19">
        <v>-1088104</v>
      </c>
      <c r="E18" s="27">
        <f t="shared" si="0"/>
        <v>0.87507067048293974</v>
      </c>
      <c r="F18" s="19">
        <v>-1459175</v>
      </c>
      <c r="G18" s="27">
        <f t="shared" si="1"/>
        <v>0.98268354246246181</v>
      </c>
      <c r="H18" s="20">
        <f t="shared" si="2"/>
        <v>-371071</v>
      </c>
      <c r="I18" s="48">
        <f t="shared" si="3"/>
        <v>25713</v>
      </c>
    </row>
    <row r="19" spans="1:12" x14ac:dyDescent="0.25">
      <c r="A19" s="168" t="s">
        <v>141</v>
      </c>
      <c r="B19" s="58">
        <v>-907300</v>
      </c>
      <c r="C19" s="58">
        <v>-847300</v>
      </c>
      <c r="D19" s="19">
        <v>-987189</v>
      </c>
      <c r="E19" s="27">
        <f t="shared" si="0"/>
        <v>1.0880513611815277</v>
      </c>
      <c r="F19" s="19">
        <v>-965715</v>
      </c>
      <c r="G19" s="27">
        <f t="shared" si="1"/>
        <v>1.139755694559188</v>
      </c>
      <c r="H19" s="20">
        <f t="shared" si="2"/>
        <v>21474</v>
      </c>
      <c r="I19" s="48">
        <f t="shared" si="3"/>
        <v>-118415</v>
      </c>
      <c r="J19" s="19"/>
      <c r="K19" s="166"/>
      <c r="L19" s="166"/>
    </row>
    <row r="20" spans="1:12" x14ac:dyDescent="0.25">
      <c r="A20" s="70" t="s">
        <v>44</v>
      </c>
      <c r="B20" s="58">
        <v>2427628</v>
      </c>
      <c r="C20" s="58">
        <v>2492567</v>
      </c>
      <c r="D20" s="19">
        <v>2466931</v>
      </c>
      <c r="E20" s="27">
        <f t="shared" si="0"/>
        <v>1.0161898775265403</v>
      </c>
      <c r="F20" s="19">
        <v>2543507</v>
      </c>
      <c r="G20" s="27">
        <f t="shared" si="1"/>
        <v>1.0204367625825104</v>
      </c>
      <c r="H20" s="20">
        <f t="shared" si="2"/>
        <v>76576</v>
      </c>
      <c r="I20" s="48">
        <f t="shared" si="3"/>
        <v>50940</v>
      </c>
      <c r="J20" s="19"/>
    </row>
    <row r="21" spans="1:12" x14ac:dyDescent="0.25">
      <c r="A21" s="70" t="s">
        <v>45</v>
      </c>
      <c r="B21" s="58">
        <v>718600</v>
      </c>
      <c r="C21" s="58">
        <v>758600</v>
      </c>
      <c r="D21" s="19">
        <v>814967</v>
      </c>
      <c r="E21" s="27">
        <f t="shared" si="0"/>
        <v>1.1341038129696632</v>
      </c>
      <c r="F21" s="19">
        <v>917877</v>
      </c>
      <c r="G21" s="27">
        <f t="shared" si="1"/>
        <v>1.2099617716846822</v>
      </c>
      <c r="H21" s="20">
        <f t="shared" si="2"/>
        <v>102910</v>
      </c>
      <c r="I21" s="48">
        <f t="shared" si="3"/>
        <v>159277</v>
      </c>
      <c r="J21" s="19"/>
      <c r="K21" s="19"/>
    </row>
    <row r="22" spans="1:12" x14ac:dyDescent="0.25">
      <c r="A22" s="70"/>
      <c r="B22" s="58"/>
      <c r="C22" s="58"/>
      <c r="D22" s="19"/>
      <c r="E22" s="29"/>
      <c r="F22" s="19"/>
      <c r="G22" s="26"/>
      <c r="H22" s="20"/>
      <c r="I22" s="48"/>
    </row>
    <row r="23" spans="1:12" x14ac:dyDescent="0.25">
      <c r="A23" s="70" t="s">
        <v>21</v>
      </c>
      <c r="B23" s="58">
        <v>23088145</v>
      </c>
      <c r="C23" s="58">
        <v>26239905</v>
      </c>
      <c r="D23" s="53">
        <v>23947224</v>
      </c>
      <c r="E23" s="27">
        <f>D23/B23</f>
        <v>1.0372086627141333</v>
      </c>
      <c r="F23" s="53">
        <v>25805705</v>
      </c>
      <c r="G23" s="27">
        <f>F23/C23</f>
        <v>0.98345268399409225</v>
      </c>
      <c r="H23" s="20">
        <f>F23-D23</f>
        <v>1858481</v>
      </c>
      <c r="I23" s="48">
        <f>F23-C23</f>
        <v>-434200</v>
      </c>
    </row>
    <row r="24" spans="1:12" x14ac:dyDescent="0.25">
      <c r="A24" s="70" t="s">
        <v>22</v>
      </c>
      <c r="B24" s="58">
        <v>-750000</v>
      </c>
      <c r="C24" s="58">
        <v>-750000</v>
      </c>
      <c r="D24" s="19">
        <v>-750000</v>
      </c>
      <c r="E24" s="27">
        <v>0</v>
      </c>
      <c r="F24" s="19">
        <v>-750000</v>
      </c>
      <c r="G24" s="27">
        <f>F24/C24</f>
        <v>1</v>
      </c>
      <c r="H24" s="20">
        <f>F24-D24</f>
        <v>0</v>
      </c>
      <c r="I24" s="48">
        <f>F24-C24</f>
        <v>0</v>
      </c>
      <c r="K24" s="19"/>
    </row>
    <row r="25" spans="1:12" x14ac:dyDescent="0.25">
      <c r="A25" s="70"/>
      <c r="B25" s="58"/>
      <c r="C25" s="58"/>
      <c r="D25" s="19"/>
      <c r="E25" s="29"/>
      <c r="F25" s="19"/>
      <c r="G25" s="25"/>
      <c r="H25" s="20"/>
      <c r="I25" s="48"/>
      <c r="K25" s="19"/>
    </row>
    <row r="26" spans="1:12" x14ac:dyDescent="0.25">
      <c r="A26" s="70" t="s">
        <v>23</v>
      </c>
      <c r="B26" s="58">
        <v>174000</v>
      </c>
      <c r="C26" s="58">
        <v>130000</v>
      </c>
      <c r="D26" s="19">
        <v>132869</v>
      </c>
      <c r="E26" s="27">
        <f>D26/B26</f>
        <v>0.76361494252873563</v>
      </c>
      <c r="F26" s="19">
        <v>203197</v>
      </c>
      <c r="G26" s="27">
        <f>F26/C26</f>
        <v>1.5630538461538461</v>
      </c>
      <c r="H26" s="20">
        <f>F26-D26</f>
        <v>70328</v>
      </c>
      <c r="I26" s="48">
        <f>F26-C26</f>
        <v>73197</v>
      </c>
    </row>
    <row r="27" spans="1:12" x14ac:dyDescent="0.25">
      <c r="A27" s="70"/>
      <c r="B27" s="58"/>
      <c r="C27" s="58"/>
      <c r="D27" s="19"/>
      <c r="E27" s="27"/>
      <c r="F27" s="19"/>
      <c r="G27" s="27"/>
      <c r="H27" s="20"/>
      <c r="I27" s="48"/>
    </row>
    <row r="28" spans="1:12" x14ac:dyDescent="0.25">
      <c r="A28" s="70" t="s">
        <v>24</v>
      </c>
      <c r="B28" s="58">
        <v>574049</v>
      </c>
      <c r="C28" s="58">
        <v>177061</v>
      </c>
      <c r="D28" s="19">
        <v>3026842</v>
      </c>
      <c r="E28" s="27">
        <f>D28/B28</f>
        <v>5.2727937858963259</v>
      </c>
      <c r="F28" s="19">
        <v>4173363</v>
      </c>
      <c r="G28" s="27">
        <f>F28/C28</f>
        <v>23.570198970976104</v>
      </c>
      <c r="H28" s="20">
        <f>F28-D28</f>
        <v>1146521</v>
      </c>
      <c r="I28" s="48">
        <f>F28-C28</f>
        <v>3996302</v>
      </c>
      <c r="K28" s="68"/>
    </row>
    <row r="29" spans="1:12" x14ac:dyDescent="0.25">
      <c r="A29" s="70"/>
      <c r="B29" s="82"/>
      <c r="C29" s="82"/>
      <c r="D29" s="19"/>
      <c r="E29" s="27"/>
      <c r="F29" s="19"/>
      <c r="G29" s="27"/>
      <c r="H29" s="20"/>
      <c r="I29" s="48"/>
    </row>
    <row r="30" spans="1:12" x14ac:dyDescent="0.25">
      <c r="A30" s="70" t="s">
        <v>25</v>
      </c>
      <c r="B30" s="58">
        <v>1029634</v>
      </c>
      <c r="C30" s="58">
        <v>1108847</v>
      </c>
      <c r="D30" s="19">
        <f>1127758-49532</f>
        <v>1078226</v>
      </c>
      <c r="E30" s="27">
        <f>D30/B30</f>
        <v>1.0471934687471471</v>
      </c>
      <c r="F30" s="19">
        <v>1060003</v>
      </c>
      <c r="G30" s="27">
        <f t="shared" ref="G30:G36" si="4">F30/C30</f>
        <v>0.95595064062039214</v>
      </c>
      <c r="H30" s="20">
        <f>F30-D30</f>
        <v>-18223</v>
      </c>
      <c r="I30" s="48">
        <f>F30-C30</f>
        <v>-48844</v>
      </c>
    </row>
    <row r="31" spans="1:12" x14ac:dyDescent="0.25">
      <c r="A31" s="70" t="s">
        <v>26</v>
      </c>
      <c r="B31" s="58">
        <v>293769</v>
      </c>
      <c r="C31" s="58">
        <v>560079</v>
      </c>
      <c r="D31" s="167">
        <v>833291</v>
      </c>
      <c r="E31" s="83">
        <f>D31/B31</f>
        <v>2.8365518485612844</v>
      </c>
      <c r="F31" s="88">
        <v>882316</v>
      </c>
      <c r="G31" s="27">
        <f t="shared" si="4"/>
        <v>1.5753420499608091</v>
      </c>
      <c r="H31" s="20">
        <f>F31-D31</f>
        <v>49025</v>
      </c>
      <c r="I31" s="48">
        <f>F31-C31</f>
        <v>322237</v>
      </c>
    </row>
    <row r="32" spans="1:12" x14ac:dyDescent="0.25">
      <c r="A32" s="70"/>
      <c r="B32" s="58"/>
      <c r="C32" s="58"/>
      <c r="D32" s="19"/>
      <c r="E32" s="29"/>
      <c r="F32" s="19"/>
      <c r="G32" s="27"/>
      <c r="H32" s="20"/>
      <c r="I32" s="48"/>
    </row>
    <row r="33" spans="1:12" x14ac:dyDescent="0.25">
      <c r="A33" s="70" t="s">
        <v>27</v>
      </c>
      <c r="B33" s="58"/>
      <c r="C33" s="58"/>
      <c r="D33" s="53"/>
      <c r="E33" s="27"/>
      <c r="F33" s="53"/>
      <c r="G33" s="27"/>
      <c r="H33" s="20"/>
      <c r="I33" s="48"/>
      <c r="J33" s="19"/>
    </row>
    <row r="34" spans="1:12" x14ac:dyDescent="0.25">
      <c r="A34" s="70" t="s">
        <v>43</v>
      </c>
      <c r="B34" s="58">
        <v>300000</v>
      </c>
      <c r="C34" s="58">
        <v>158388</v>
      </c>
      <c r="D34" s="19">
        <v>170539</v>
      </c>
      <c r="E34" s="27">
        <f>D34/B34</f>
        <v>0.56846333333333332</v>
      </c>
      <c r="F34" s="19">
        <v>167129</v>
      </c>
      <c r="G34" s="27">
        <f t="shared" si="4"/>
        <v>1.055187261661237</v>
      </c>
      <c r="H34" s="20">
        <f>F34-D34</f>
        <v>-3410</v>
      </c>
      <c r="I34" s="48">
        <f>F34-C34</f>
        <v>8741</v>
      </c>
      <c r="K34" s="19"/>
    </row>
    <row r="35" spans="1:12" x14ac:dyDescent="0.25">
      <c r="A35" s="70" t="s">
        <v>124</v>
      </c>
      <c r="B35" s="58">
        <v>0</v>
      </c>
      <c r="C35" s="87">
        <v>206405</v>
      </c>
      <c r="D35" s="169">
        <v>49532</v>
      </c>
      <c r="E35" s="164">
        <v>0</v>
      </c>
      <c r="F35" s="19">
        <v>198964</v>
      </c>
      <c r="G35" s="164">
        <f t="shared" si="4"/>
        <v>0.9639495167268235</v>
      </c>
      <c r="H35" s="163">
        <f>F35-D35</f>
        <v>149432</v>
      </c>
      <c r="I35" s="165">
        <f>F35-C35</f>
        <v>-7441</v>
      </c>
      <c r="K35" s="19"/>
    </row>
    <row r="36" spans="1:12" x14ac:dyDescent="0.25">
      <c r="A36" s="70" t="s">
        <v>28</v>
      </c>
      <c r="B36" s="58">
        <v>43000</v>
      </c>
      <c r="C36" s="87">
        <v>24600</v>
      </c>
      <c r="D36" s="19">
        <v>22942</v>
      </c>
      <c r="E36" s="27">
        <f>D36/B36</f>
        <v>0.53353488372093028</v>
      </c>
      <c r="F36" s="19">
        <v>37239</v>
      </c>
      <c r="G36" s="27">
        <f t="shared" si="4"/>
        <v>1.5137804878048779</v>
      </c>
      <c r="H36" s="20">
        <f>F36-D36</f>
        <v>14297</v>
      </c>
      <c r="I36" s="48">
        <f>F36-C36</f>
        <v>12639</v>
      </c>
      <c r="K36" s="19"/>
    </row>
    <row r="37" spans="1:12" x14ac:dyDescent="0.25">
      <c r="A37" s="70"/>
      <c r="B37" s="58"/>
      <c r="C37" s="58"/>
      <c r="D37" s="63"/>
      <c r="E37" s="27"/>
      <c r="F37" s="26"/>
      <c r="G37" s="26"/>
      <c r="H37" s="20"/>
      <c r="I37" s="48"/>
      <c r="J37" s="19"/>
      <c r="K37" s="86"/>
    </row>
    <row r="38" spans="1:12" x14ac:dyDescent="0.25">
      <c r="A38" s="73" t="s">
        <v>29</v>
      </c>
      <c r="B38" s="58">
        <f>SUM(B9:B37)</f>
        <v>58007291</v>
      </c>
      <c r="C38" s="58">
        <f>SUM(C8:C37)</f>
        <v>59234976</v>
      </c>
      <c r="D38" s="63">
        <f>SUM(D9:D36)</f>
        <v>61537133</v>
      </c>
      <c r="E38" s="27">
        <f>D38/B38</f>
        <v>1.0608516953498139</v>
      </c>
      <c r="F38" s="26">
        <f>SUM(F9:F36)</f>
        <v>63420333</v>
      </c>
      <c r="G38" s="27">
        <f>F38/C38</f>
        <v>1.0706568531402798</v>
      </c>
      <c r="H38" s="20">
        <f>SUM(H9:H36)</f>
        <v>1883200</v>
      </c>
      <c r="I38" s="48">
        <f>F38-C38</f>
        <v>4185357</v>
      </c>
      <c r="J38" s="90"/>
      <c r="K38" s="89"/>
      <c r="L38" s="19"/>
    </row>
    <row r="39" spans="1:12" x14ac:dyDescent="0.25">
      <c r="A39" s="67"/>
      <c r="B39" s="59"/>
      <c r="C39" s="59"/>
      <c r="D39" s="64"/>
      <c r="E39" s="31"/>
      <c r="F39" s="30"/>
      <c r="G39" s="32"/>
      <c r="H39" s="21"/>
      <c r="I39" s="21"/>
    </row>
    <row r="40" spans="1:12" x14ac:dyDescent="0.25">
      <c r="A40" s="74" t="s">
        <v>30</v>
      </c>
      <c r="B40" s="58"/>
      <c r="C40" s="58"/>
      <c r="D40" s="63"/>
      <c r="E40" s="29"/>
      <c r="F40" s="26"/>
      <c r="G40" s="25"/>
      <c r="H40" s="20"/>
      <c r="I40" s="48"/>
    </row>
    <row r="41" spans="1:12" x14ac:dyDescent="0.25">
      <c r="A41" s="70" t="s">
        <v>49</v>
      </c>
      <c r="B41" s="58">
        <v>41604359</v>
      </c>
      <c r="C41" s="87">
        <v>42619061</v>
      </c>
      <c r="D41" s="19">
        <v>41294852</v>
      </c>
      <c r="E41" s="27">
        <f t="shared" ref="E41:E48" si="5">D41/B41</f>
        <v>0.99256070740087599</v>
      </c>
      <c r="F41" s="19">
        <v>41668086</v>
      </c>
      <c r="G41" s="27">
        <f t="shared" ref="G41:G48" si="6">F41/C41</f>
        <v>0.97768662711738297</v>
      </c>
      <c r="H41" s="20">
        <f t="shared" ref="H41:H49" si="7">F41-D41</f>
        <v>373234</v>
      </c>
      <c r="I41" s="48">
        <f t="shared" ref="I41:I49" si="8">F41-C41</f>
        <v>-950975</v>
      </c>
    </row>
    <row r="42" spans="1:12" x14ac:dyDescent="0.25">
      <c r="A42" s="70" t="s">
        <v>37</v>
      </c>
      <c r="B42" s="58">
        <v>3625911</v>
      </c>
      <c r="C42" s="87">
        <v>3406200</v>
      </c>
      <c r="D42" s="19">
        <v>3714514</v>
      </c>
      <c r="E42" s="27">
        <f t="shared" si="5"/>
        <v>1.0244360658604141</v>
      </c>
      <c r="F42" s="19">
        <v>3554848</v>
      </c>
      <c r="G42" s="27">
        <f t="shared" si="6"/>
        <v>1.0436404204098408</v>
      </c>
      <c r="H42" s="20">
        <f t="shared" si="7"/>
        <v>-159666</v>
      </c>
      <c r="I42" s="48">
        <f t="shared" si="8"/>
        <v>148648</v>
      </c>
    </row>
    <row r="43" spans="1:12" x14ac:dyDescent="0.25">
      <c r="A43" s="70" t="s">
        <v>31</v>
      </c>
      <c r="B43" s="58">
        <v>2637454</v>
      </c>
      <c r="C43" s="87">
        <v>3122252</v>
      </c>
      <c r="D43" s="19">
        <v>2424837</v>
      </c>
      <c r="E43" s="27">
        <f t="shared" si="5"/>
        <v>0.91938551345350483</v>
      </c>
      <c r="F43" s="19">
        <v>3332786</v>
      </c>
      <c r="G43" s="27">
        <f t="shared" si="6"/>
        <v>1.0674301753990389</v>
      </c>
      <c r="H43" s="20">
        <f t="shared" si="7"/>
        <v>907949</v>
      </c>
      <c r="I43" s="48">
        <f t="shared" si="8"/>
        <v>210534</v>
      </c>
    </row>
    <row r="44" spans="1:12" x14ac:dyDescent="0.25">
      <c r="A44" s="70" t="s">
        <v>32</v>
      </c>
      <c r="B44" s="58">
        <v>2450526</v>
      </c>
      <c r="C44" s="87">
        <v>2417339</v>
      </c>
      <c r="D44" s="19">
        <v>2193894</v>
      </c>
      <c r="E44" s="27">
        <f t="shared" si="5"/>
        <v>0.89527472877251657</v>
      </c>
      <c r="F44" s="19">
        <v>2122211</v>
      </c>
      <c r="G44" s="27">
        <f t="shared" si="6"/>
        <v>0.87791203467945533</v>
      </c>
      <c r="H44" s="20">
        <f t="shared" si="7"/>
        <v>-71683</v>
      </c>
      <c r="I44" s="48">
        <f t="shared" si="8"/>
        <v>-295128</v>
      </c>
    </row>
    <row r="45" spans="1:12" x14ac:dyDescent="0.25">
      <c r="A45" s="70" t="s">
        <v>33</v>
      </c>
      <c r="B45" s="58">
        <v>1761679</v>
      </c>
      <c r="C45" s="87">
        <v>1519000</v>
      </c>
      <c r="D45" s="19">
        <v>0</v>
      </c>
      <c r="E45" s="27">
        <f t="shared" si="5"/>
        <v>0</v>
      </c>
      <c r="F45" s="19">
        <v>0</v>
      </c>
      <c r="G45" s="27">
        <f t="shared" si="6"/>
        <v>0</v>
      </c>
      <c r="H45" s="20">
        <f t="shared" si="7"/>
        <v>0</v>
      </c>
      <c r="I45" s="48">
        <f t="shared" si="8"/>
        <v>-1519000</v>
      </c>
    </row>
    <row r="46" spans="1:12" x14ac:dyDescent="0.25">
      <c r="A46" s="70" t="s">
        <v>50</v>
      </c>
      <c r="B46" s="58">
        <v>1655650</v>
      </c>
      <c r="C46" s="87">
        <v>1996278</v>
      </c>
      <c r="D46" s="19">
        <v>2202231</v>
      </c>
      <c r="E46" s="27">
        <f t="shared" si="5"/>
        <v>1.3301307643523692</v>
      </c>
      <c r="F46" s="19">
        <f>1559396+477+20052-3</f>
        <v>1579922</v>
      </c>
      <c r="G46" s="27">
        <f t="shared" si="6"/>
        <v>0.79143385841050196</v>
      </c>
      <c r="H46" s="20">
        <f t="shared" si="7"/>
        <v>-622309</v>
      </c>
      <c r="I46" s="48">
        <f t="shared" si="8"/>
        <v>-416356</v>
      </c>
    </row>
    <row r="47" spans="1:12" x14ac:dyDescent="0.25">
      <c r="A47" s="70" t="s">
        <v>38</v>
      </c>
      <c r="B47" s="58">
        <v>333000</v>
      </c>
      <c r="C47" s="87">
        <v>490932</v>
      </c>
      <c r="D47" s="19">
        <v>303027</v>
      </c>
      <c r="E47" s="27">
        <f t="shared" si="5"/>
        <v>0.90999099099099101</v>
      </c>
      <c r="F47" s="19">
        <v>715670</v>
      </c>
      <c r="G47" s="27">
        <f t="shared" si="6"/>
        <v>1.457778266643853</v>
      </c>
      <c r="H47" s="20">
        <f t="shared" si="7"/>
        <v>412643</v>
      </c>
      <c r="I47" s="48">
        <f t="shared" si="8"/>
        <v>224738</v>
      </c>
    </row>
    <row r="48" spans="1:12" x14ac:dyDescent="0.25">
      <c r="A48" s="70" t="s">
        <v>83</v>
      </c>
      <c r="B48" s="58">
        <v>3924712</v>
      </c>
      <c r="C48" s="87">
        <v>3649914</v>
      </c>
      <c r="D48" s="19">
        <v>4331159</v>
      </c>
      <c r="E48" s="27">
        <f t="shared" si="5"/>
        <v>1.1035609746651474</v>
      </c>
      <c r="F48" s="19">
        <f>3398071+414565</f>
        <v>3812636</v>
      </c>
      <c r="G48" s="27">
        <f t="shared" si="6"/>
        <v>1.044582420298122</v>
      </c>
      <c r="H48" s="20">
        <f t="shared" si="7"/>
        <v>-518523</v>
      </c>
      <c r="I48" s="48">
        <f t="shared" si="8"/>
        <v>162722</v>
      </c>
    </row>
    <row r="49" spans="1:11" x14ac:dyDescent="0.25">
      <c r="A49" s="70" t="s">
        <v>34</v>
      </c>
      <c r="B49" s="58">
        <v>14000</v>
      </c>
      <c r="C49" s="87">
        <v>14000</v>
      </c>
      <c r="D49" s="53">
        <v>6510</v>
      </c>
      <c r="E49" s="27">
        <f>D49/B49</f>
        <v>0.46500000000000002</v>
      </c>
      <c r="F49" s="53">
        <v>5238</v>
      </c>
      <c r="G49" s="27">
        <f>F49/C49</f>
        <v>0.37414285714285717</v>
      </c>
      <c r="H49" s="20">
        <f t="shared" si="7"/>
        <v>-1272</v>
      </c>
      <c r="I49" s="48">
        <f t="shared" si="8"/>
        <v>-8762</v>
      </c>
    </row>
    <row r="50" spans="1:11" x14ac:dyDescent="0.25">
      <c r="A50" s="70"/>
      <c r="B50" s="58"/>
      <c r="C50" s="87"/>
      <c r="D50" s="53"/>
      <c r="E50" s="27"/>
      <c r="F50" s="53"/>
      <c r="G50" s="27"/>
      <c r="H50" s="20"/>
      <c r="I50" s="48"/>
    </row>
    <row r="51" spans="1:11" x14ac:dyDescent="0.25">
      <c r="A51" s="73" t="s">
        <v>662</v>
      </c>
      <c r="B51" s="58">
        <f>SUM(B41:B49)</f>
        <v>58007291</v>
      </c>
      <c r="C51" s="58">
        <f>SUM(C41:C49)</f>
        <v>59234976</v>
      </c>
      <c r="D51" s="63">
        <f>SUM(D41:D49)</f>
        <v>56471024</v>
      </c>
      <c r="E51" s="164">
        <f>D51/B51</f>
        <v>0.97351596715661137</v>
      </c>
      <c r="F51" s="26">
        <f>SUM(F41:F49)</f>
        <v>56791397</v>
      </c>
      <c r="G51" s="164">
        <f>F51/C51</f>
        <v>0.95874770000750908</v>
      </c>
      <c r="H51" s="176">
        <f>SUM(H41:H49)</f>
        <v>320373</v>
      </c>
      <c r="I51" s="165">
        <f>F51-C51</f>
        <v>-2443579</v>
      </c>
      <c r="J51" s="93"/>
      <c r="K51" s="19"/>
    </row>
    <row r="52" spans="1:11" s="166" customFormat="1" x14ac:dyDescent="0.25">
      <c r="A52" s="70"/>
      <c r="B52" s="58"/>
      <c r="C52" s="58"/>
      <c r="D52" s="63"/>
      <c r="E52" s="164"/>
      <c r="F52" s="26"/>
      <c r="G52" s="25"/>
      <c r="H52" s="176"/>
      <c r="I52" s="165"/>
      <c r="J52" s="93"/>
      <c r="K52" s="19"/>
    </row>
    <row r="53" spans="1:11" s="166" customFormat="1" ht="13.8" thickBot="1" x14ac:dyDescent="0.3">
      <c r="A53" s="73" t="s">
        <v>663</v>
      </c>
      <c r="B53" s="58"/>
      <c r="C53" s="58"/>
      <c r="D53" s="172">
        <f>D38-D51</f>
        <v>5066109</v>
      </c>
      <c r="E53" s="164"/>
      <c r="F53" s="173">
        <f>F38-F51</f>
        <v>6628936</v>
      </c>
      <c r="G53" s="25"/>
      <c r="H53" s="174">
        <f>F53-D53</f>
        <v>1562827</v>
      </c>
      <c r="I53" s="175"/>
      <c r="J53" s="93"/>
      <c r="K53" s="19"/>
    </row>
    <row r="54" spans="1:11" s="166" customFormat="1" x14ac:dyDescent="0.25">
      <c r="A54" s="70"/>
      <c r="B54" s="58"/>
      <c r="C54" s="58"/>
      <c r="D54" s="63"/>
      <c r="E54" s="29"/>
      <c r="F54" s="26"/>
      <c r="G54" s="25"/>
      <c r="H54" s="163"/>
      <c r="I54" s="165"/>
      <c r="J54" s="93"/>
      <c r="K54" s="19"/>
    </row>
    <row r="55" spans="1:11" s="166" customFormat="1" x14ac:dyDescent="0.25">
      <c r="A55" s="171" t="s">
        <v>261</v>
      </c>
      <c r="B55" s="58"/>
      <c r="C55" s="58"/>
      <c r="D55" s="63">
        <v>943790</v>
      </c>
      <c r="E55" s="164"/>
      <c r="F55" s="223" t="s">
        <v>660</v>
      </c>
      <c r="G55" s="222"/>
      <c r="H55" s="176"/>
      <c r="I55" s="165"/>
      <c r="J55" s="93"/>
      <c r="K55" s="19"/>
    </row>
    <row r="56" spans="1:11" s="166" customFormat="1" x14ac:dyDescent="0.25">
      <c r="A56" s="171" t="s">
        <v>262</v>
      </c>
      <c r="B56" s="58"/>
      <c r="C56" s="58"/>
      <c r="D56" s="63">
        <v>707195</v>
      </c>
      <c r="E56" s="164"/>
      <c r="F56" s="223" t="s">
        <v>660</v>
      </c>
      <c r="G56" s="222"/>
      <c r="H56" s="176"/>
      <c r="I56" s="165"/>
      <c r="J56" s="93"/>
      <c r="K56" s="19"/>
    </row>
    <row r="57" spans="1:11" s="166" customFormat="1" x14ac:dyDescent="0.25">
      <c r="A57" s="70"/>
      <c r="B57" s="58"/>
      <c r="C57" s="58"/>
      <c r="D57" s="63"/>
      <c r="E57" s="29"/>
      <c r="F57" s="26"/>
      <c r="G57" s="25"/>
      <c r="H57" s="163"/>
      <c r="I57" s="165"/>
      <c r="J57" s="93"/>
      <c r="K57" s="19"/>
    </row>
    <row r="58" spans="1:11" s="166" customFormat="1" x14ac:dyDescent="0.25">
      <c r="A58" s="73" t="s">
        <v>664</v>
      </c>
      <c r="B58" s="58">
        <f>SUM(B41:B49)</f>
        <v>58007291</v>
      </c>
      <c r="C58" s="58">
        <f>SUM(C41:C49)</f>
        <v>59234976</v>
      </c>
      <c r="D58" s="63">
        <f>SUM(D51,D55:D56)</f>
        <v>58122009</v>
      </c>
      <c r="E58" s="164">
        <f>D58/B58</f>
        <v>1.0019776479477382</v>
      </c>
      <c r="F58" s="26">
        <f>SUM(F51,F55:F56)</f>
        <v>56791397</v>
      </c>
      <c r="G58" s="164">
        <f>F58/C58</f>
        <v>0.95874770000750908</v>
      </c>
      <c r="H58" s="163"/>
      <c r="I58" s="165"/>
      <c r="J58" s="93"/>
      <c r="K58" s="19"/>
    </row>
    <row r="59" spans="1:11" x14ac:dyDescent="0.25">
      <c r="A59" s="70"/>
      <c r="B59" s="58"/>
      <c r="C59" s="58"/>
      <c r="D59" s="63"/>
      <c r="E59" s="29"/>
      <c r="F59" s="26"/>
      <c r="G59" s="25"/>
      <c r="H59" s="163"/>
      <c r="I59" s="165"/>
    </row>
    <row r="60" spans="1:11" ht="13.8" thickBot="1" x14ac:dyDescent="0.3">
      <c r="A60" s="73" t="s">
        <v>661</v>
      </c>
      <c r="B60" s="60"/>
      <c r="C60" s="60"/>
      <c r="D60" s="65">
        <f>D38-D58</f>
        <v>3415124</v>
      </c>
      <c r="E60" s="164"/>
      <c r="F60" s="44">
        <f>F38-F58</f>
        <v>6628936</v>
      </c>
      <c r="G60" s="25"/>
      <c r="H60" s="45">
        <f>H38-H51</f>
        <v>1562827</v>
      </c>
      <c r="I60" s="49">
        <f>F60-C60</f>
        <v>6628936</v>
      </c>
      <c r="J60" s="17"/>
      <c r="K60" s="17"/>
    </row>
    <row r="61" spans="1:11" ht="13.8" thickTop="1" x14ac:dyDescent="0.25">
      <c r="A61" s="75"/>
      <c r="B61" s="76"/>
      <c r="C61" s="51"/>
      <c r="D61" s="66"/>
      <c r="E61" s="23"/>
      <c r="F61" s="23"/>
      <c r="G61" s="23"/>
      <c r="H61" s="24"/>
      <c r="I61" s="40"/>
    </row>
    <row r="62" spans="1:11" x14ac:dyDescent="0.25">
      <c r="A62" s="13"/>
      <c r="B62" s="25"/>
      <c r="C62" s="25"/>
      <c r="D62" s="38"/>
      <c r="E62" s="25"/>
      <c r="F62" s="38"/>
      <c r="G62" s="25"/>
      <c r="H62" s="38"/>
    </row>
    <row r="63" spans="1:11" x14ac:dyDescent="0.25">
      <c r="A63" s="25"/>
      <c r="D63" s="43"/>
      <c r="F63" s="19"/>
    </row>
    <row r="64" spans="1:11" x14ac:dyDescent="0.25">
      <c r="A64" s="25"/>
      <c r="D64" s="17"/>
    </row>
    <row r="65" spans="4:6" x14ac:dyDescent="0.25">
      <c r="D65" s="17"/>
    </row>
    <row r="66" spans="4:6" x14ac:dyDescent="0.25">
      <c r="D66" s="17"/>
    </row>
    <row r="70" spans="4:6" x14ac:dyDescent="0.25">
      <c r="F70" s="19"/>
    </row>
  </sheetData>
  <mergeCells count="4">
    <mergeCell ref="A1:I1"/>
    <mergeCell ref="A2:I2"/>
    <mergeCell ref="A3:I3"/>
    <mergeCell ref="A4:I4"/>
  </mergeCells>
  <phoneticPr fontId="0" type="noConversion"/>
  <printOptions horizontalCentered="1" verticalCentered="1"/>
  <pageMargins left="0.75" right="0.75" top="1" bottom="1" header="0.5" footer="0.5"/>
  <pageSetup scale="61" orientation="landscape" horizontalDpi="300" verticalDpi="300" r:id="rId1"/>
  <headerFooter alignWithMargins="0"/>
  <ignoredErrors>
    <ignoredError sqref="E58 E51 G5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27"/>
  <sheetViews>
    <sheetView zoomScale="85" zoomScaleNormal="85" workbookViewId="0">
      <selection activeCell="A5" sqref="A5:O26"/>
    </sheetView>
  </sheetViews>
  <sheetFormatPr defaultRowHeight="13.2" x14ac:dyDescent="0.25"/>
  <cols>
    <col min="1" max="1" width="28.88671875" customWidth="1"/>
    <col min="2" max="2" width="15.77734375" customWidth="1"/>
    <col min="3" max="3" width="15.33203125" customWidth="1"/>
    <col min="4" max="4" width="17" customWidth="1"/>
    <col min="5" max="5" width="15.109375" customWidth="1"/>
    <col min="6" max="8" width="17.5546875" hidden="1" customWidth="1"/>
    <col min="9" max="9" width="17.5546875" style="166" hidden="1" customWidth="1"/>
    <col min="10" max="10" width="17.5546875" hidden="1" customWidth="1"/>
    <col min="11" max="11" width="15.33203125" customWidth="1"/>
    <col min="12" max="12" width="14.44140625" customWidth="1"/>
    <col min="13" max="13" width="16.5546875" customWidth="1"/>
    <col min="14" max="14" width="12.77734375" style="166" customWidth="1"/>
    <col min="15" max="15" width="13.5546875" customWidth="1"/>
  </cols>
  <sheetData>
    <row r="1" spans="1:15" ht="17.399999999999999" x14ac:dyDescent="0.3">
      <c r="A1" s="182" t="s">
        <v>0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5" ht="17.399999999999999" x14ac:dyDescent="0.3">
      <c r="A2" s="182" t="s">
        <v>61</v>
      </c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</row>
    <row r="4" spans="1:15" ht="22.8" x14ac:dyDescent="0.4">
      <c r="A4" s="103"/>
      <c r="B4" s="104"/>
      <c r="C4" s="105"/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</row>
    <row r="5" spans="1:15" ht="22.8" x14ac:dyDescent="0.4">
      <c r="A5" s="189"/>
      <c r="B5" s="190">
        <v>44439</v>
      </c>
      <c r="C5" s="191"/>
      <c r="D5" s="191"/>
      <c r="E5" s="192"/>
      <c r="F5" s="193">
        <v>44773</v>
      </c>
      <c r="G5" s="194"/>
      <c r="H5" s="194"/>
      <c r="I5" s="194"/>
      <c r="J5" s="195"/>
      <c r="K5" s="193">
        <v>44804</v>
      </c>
      <c r="L5" s="194"/>
      <c r="M5" s="194"/>
      <c r="N5" s="194"/>
      <c r="O5" s="195"/>
    </row>
    <row r="6" spans="1:15" ht="22.8" x14ac:dyDescent="0.4">
      <c r="A6" s="196"/>
      <c r="B6" s="197" t="s">
        <v>62</v>
      </c>
      <c r="C6" s="198" t="s">
        <v>63</v>
      </c>
      <c r="D6" s="198" t="s">
        <v>65</v>
      </c>
      <c r="E6" s="106" t="s">
        <v>35</v>
      </c>
      <c r="F6" s="197" t="s">
        <v>62</v>
      </c>
      <c r="G6" s="198" t="s">
        <v>63</v>
      </c>
      <c r="H6" s="198" t="s">
        <v>65</v>
      </c>
      <c r="I6" s="198" t="s">
        <v>142</v>
      </c>
      <c r="J6" s="106" t="s">
        <v>35</v>
      </c>
      <c r="K6" s="197" t="s">
        <v>62</v>
      </c>
      <c r="L6" s="198" t="s">
        <v>63</v>
      </c>
      <c r="M6" s="198" t="s">
        <v>65</v>
      </c>
      <c r="N6" s="198" t="s">
        <v>142</v>
      </c>
      <c r="O6" s="106" t="s">
        <v>35</v>
      </c>
    </row>
    <row r="7" spans="1:15" ht="22.8" x14ac:dyDescent="0.4">
      <c r="A7" s="199"/>
      <c r="B7" s="200" t="s">
        <v>64</v>
      </c>
      <c r="C7" s="201" t="s">
        <v>64</v>
      </c>
      <c r="D7" s="201" t="s">
        <v>89</v>
      </c>
      <c r="E7" s="107"/>
      <c r="F7" s="200" t="s">
        <v>64</v>
      </c>
      <c r="G7" s="201" t="s">
        <v>64</v>
      </c>
      <c r="H7" s="201" t="s">
        <v>89</v>
      </c>
      <c r="I7" s="201" t="s">
        <v>33</v>
      </c>
      <c r="J7" s="107"/>
      <c r="K7" s="200" t="s">
        <v>64</v>
      </c>
      <c r="L7" s="201" t="s">
        <v>64</v>
      </c>
      <c r="M7" s="201" t="s">
        <v>89</v>
      </c>
      <c r="N7" s="201" t="s">
        <v>33</v>
      </c>
      <c r="O7" s="107"/>
    </row>
    <row r="8" spans="1:15" ht="13.8" x14ac:dyDescent="0.25">
      <c r="A8" s="202" t="s">
        <v>66</v>
      </c>
      <c r="B8" s="203"/>
      <c r="C8" s="204"/>
      <c r="D8" s="204"/>
      <c r="E8" s="108"/>
      <c r="F8" s="203"/>
      <c r="G8" s="205"/>
      <c r="H8" s="205"/>
      <c r="I8" s="205"/>
      <c r="J8" s="109"/>
      <c r="K8" s="203"/>
      <c r="L8" s="205"/>
      <c r="M8" s="205"/>
      <c r="N8" s="205"/>
      <c r="O8" s="109"/>
    </row>
    <row r="9" spans="1:15" x14ac:dyDescent="0.25">
      <c r="A9" s="206" t="s">
        <v>82</v>
      </c>
      <c r="B9" s="224">
        <v>8006683</v>
      </c>
      <c r="C9" s="225">
        <v>-9584131</v>
      </c>
      <c r="D9" s="225"/>
      <c r="E9" s="226">
        <f t="shared" ref="E9:E14" si="0">SUM(B9:D9)</f>
        <v>-1577448</v>
      </c>
      <c r="F9" s="227">
        <f>-3979767+1</f>
        <v>-3979766</v>
      </c>
      <c r="G9" s="225">
        <f>1029766-1</f>
        <v>1029765</v>
      </c>
      <c r="H9" s="225"/>
      <c r="I9" s="225">
        <v>2481488</v>
      </c>
      <c r="J9" s="228">
        <f>SUM(F9:I9)</f>
        <v>-468513</v>
      </c>
      <c r="K9" s="227">
        <f>699029+1</f>
        <v>699030</v>
      </c>
      <c r="L9" s="225">
        <v>-3145465</v>
      </c>
      <c r="M9" s="225"/>
      <c r="N9" s="225">
        <v>2481488</v>
      </c>
      <c r="O9" s="228">
        <f>SUM(K9:N9)</f>
        <v>35053</v>
      </c>
    </row>
    <row r="10" spans="1:15" x14ac:dyDescent="0.25">
      <c r="A10" s="203" t="s">
        <v>67</v>
      </c>
      <c r="B10" s="207">
        <v>16984</v>
      </c>
      <c r="C10" s="208"/>
      <c r="D10" s="208"/>
      <c r="E10" s="115">
        <f t="shared" si="0"/>
        <v>16984</v>
      </c>
      <c r="F10" s="207">
        <v>10005</v>
      </c>
      <c r="G10" s="209"/>
      <c r="H10" s="209"/>
      <c r="I10" s="209"/>
      <c r="J10" s="116">
        <f t="shared" ref="J10:J14" si="1">SUM(F10:I10)</f>
        <v>10005</v>
      </c>
      <c r="K10" s="207">
        <v>22430</v>
      </c>
      <c r="L10" s="209"/>
      <c r="M10" s="209"/>
      <c r="N10" s="209"/>
      <c r="O10" s="116">
        <f t="shared" ref="O10:O14" si="2">SUM(K10:N10)</f>
        <v>22430</v>
      </c>
    </row>
    <row r="11" spans="1:15" x14ac:dyDescent="0.25">
      <c r="A11" s="206" t="s">
        <v>68</v>
      </c>
      <c r="B11" s="207">
        <v>51874</v>
      </c>
      <c r="C11" s="208"/>
      <c r="D11" s="208"/>
      <c r="E11" s="115">
        <f t="shared" si="0"/>
        <v>51874</v>
      </c>
      <c r="F11" s="207">
        <v>1414431</v>
      </c>
      <c r="G11" s="208">
        <v>-1675241</v>
      </c>
      <c r="H11" s="208"/>
      <c r="I11" s="208"/>
      <c r="J11" s="116">
        <f t="shared" si="1"/>
        <v>-260810</v>
      </c>
      <c r="K11" s="207">
        <v>1898922</v>
      </c>
      <c r="L11" s="208">
        <v>-1881541</v>
      </c>
      <c r="M11" s="208"/>
      <c r="N11" s="208"/>
      <c r="O11" s="116">
        <f t="shared" si="2"/>
        <v>17381</v>
      </c>
    </row>
    <row r="12" spans="1:15" x14ac:dyDescent="0.25">
      <c r="A12" s="203" t="s">
        <v>69</v>
      </c>
      <c r="B12" s="207"/>
      <c r="C12" s="208">
        <v>1954039</v>
      </c>
      <c r="D12" s="208"/>
      <c r="E12" s="115">
        <f t="shared" si="0"/>
        <v>1954039</v>
      </c>
      <c r="F12" s="207">
        <v>74</v>
      </c>
      <c r="G12" s="208">
        <v>3647</v>
      </c>
      <c r="H12" s="208"/>
      <c r="I12" s="208"/>
      <c r="J12" s="116">
        <f t="shared" si="1"/>
        <v>3721</v>
      </c>
      <c r="K12" s="207">
        <v>13</v>
      </c>
      <c r="L12" s="208">
        <v>16918</v>
      </c>
      <c r="M12" s="208"/>
      <c r="N12" s="208"/>
      <c r="O12" s="116">
        <f t="shared" si="2"/>
        <v>16931</v>
      </c>
    </row>
    <row r="13" spans="1:15" x14ac:dyDescent="0.25">
      <c r="A13" s="206" t="s">
        <v>130</v>
      </c>
      <c r="B13" s="207">
        <v>207468</v>
      </c>
      <c r="C13" s="208">
        <v>12917</v>
      </c>
      <c r="D13" s="208"/>
      <c r="E13" s="115">
        <f t="shared" si="0"/>
        <v>220385</v>
      </c>
      <c r="F13" s="207">
        <v>180571</v>
      </c>
      <c r="G13" s="208">
        <v>766</v>
      </c>
      <c r="H13" s="208"/>
      <c r="I13" s="208"/>
      <c r="J13" s="116">
        <f t="shared" si="1"/>
        <v>181337</v>
      </c>
      <c r="K13" s="207">
        <v>238806</v>
      </c>
      <c r="L13" s="208">
        <v>24128</v>
      </c>
      <c r="M13" s="208"/>
      <c r="N13" s="208"/>
      <c r="O13" s="116">
        <f t="shared" si="2"/>
        <v>262934</v>
      </c>
    </row>
    <row r="14" spans="1:15" x14ac:dyDescent="0.25">
      <c r="A14" s="203" t="s">
        <v>77</v>
      </c>
      <c r="B14" s="207">
        <v>21452</v>
      </c>
      <c r="C14" s="208"/>
      <c r="D14" s="208"/>
      <c r="E14" s="115">
        <f t="shared" si="0"/>
        <v>21452</v>
      </c>
      <c r="F14" s="207">
        <v>18336</v>
      </c>
      <c r="G14" s="208"/>
      <c r="H14" s="208"/>
      <c r="I14" s="208"/>
      <c r="J14" s="116">
        <f t="shared" si="1"/>
        <v>18336</v>
      </c>
      <c r="K14" s="207">
        <v>13019</v>
      </c>
      <c r="L14" s="208"/>
      <c r="M14" s="208"/>
      <c r="N14" s="208"/>
      <c r="O14" s="116">
        <f t="shared" si="2"/>
        <v>13019</v>
      </c>
    </row>
    <row r="15" spans="1:15" ht="13.8" x14ac:dyDescent="0.25">
      <c r="A15" s="210" t="s">
        <v>70</v>
      </c>
      <c r="B15" s="211">
        <f t="shared" ref="B15:O15" si="3">SUM(B8:B14)</f>
        <v>8304461</v>
      </c>
      <c r="C15" s="211">
        <f t="shared" si="3"/>
        <v>-7617175</v>
      </c>
      <c r="D15" s="211"/>
      <c r="E15" s="117">
        <f t="shared" si="3"/>
        <v>687286</v>
      </c>
      <c r="F15" s="211">
        <f t="shared" ref="F15:J15" si="4">SUM(F8:F14)</f>
        <v>-2356349</v>
      </c>
      <c r="G15" s="212">
        <f t="shared" si="4"/>
        <v>-641063</v>
      </c>
      <c r="H15" s="212"/>
      <c r="I15" s="212">
        <f t="shared" si="4"/>
        <v>2481488</v>
      </c>
      <c r="J15" s="118">
        <f t="shared" si="4"/>
        <v>-515924</v>
      </c>
      <c r="K15" s="211">
        <f t="shared" si="3"/>
        <v>2872220</v>
      </c>
      <c r="L15" s="212">
        <f t="shared" si="3"/>
        <v>-4985960</v>
      </c>
      <c r="M15" s="212"/>
      <c r="N15" s="212">
        <f t="shared" si="3"/>
        <v>2481488</v>
      </c>
      <c r="O15" s="118">
        <f t="shared" si="3"/>
        <v>367748</v>
      </c>
    </row>
    <row r="16" spans="1:15" ht="13.8" x14ac:dyDescent="0.25">
      <c r="A16" s="210" t="s">
        <v>71</v>
      </c>
      <c r="B16" s="213">
        <v>4878</v>
      </c>
      <c r="C16" s="214"/>
      <c r="D16" s="214"/>
      <c r="E16" s="119">
        <f>B16</f>
        <v>4878</v>
      </c>
      <c r="F16" s="213">
        <v>3098</v>
      </c>
      <c r="G16" s="214"/>
      <c r="H16" s="214"/>
      <c r="I16" s="214"/>
      <c r="J16" s="119">
        <f>F16</f>
        <v>3098</v>
      </c>
      <c r="K16" s="213">
        <v>3098</v>
      </c>
      <c r="L16" s="214"/>
      <c r="M16" s="214"/>
      <c r="N16" s="214"/>
      <c r="O16" s="119">
        <f>K16</f>
        <v>3098</v>
      </c>
    </row>
    <row r="17" spans="1:15" ht="13.8" x14ac:dyDescent="0.25">
      <c r="A17" s="202" t="s">
        <v>72</v>
      </c>
      <c r="B17" s="207"/>
      <c r="C17" s="209"/>
      <c r="D17" s="209"/>
      <c r="E17" s="120"/>
      <c r="F17" s="207"/>
      <c r="G17" s="209"/>
      <c r="H17" s="209"/>
      <c r="I17" s="209"/>
      <c r="J17" s="120"/>
      <c r="K17" s="207"/>
      <c r="L17" s="209"/>
      <c r="M17" s="209"/>
      <c r="N17" s="209"/>
      <c r="O17" s="120"/>
    </row>
    <row r="18" spans="1:15" x14ac:dyDescent="0.25">
      <c r="A18" s="203" t="s">
        <v>78</v>
      </c>
      <c r="B18" s="207">
        <v>8432183</v>
      </c>
      <c r="C18" s="209"/>
      <c r="D18" s="209">
        <v>274101</v>
      </c>
      <c r="E18" s="120">
        <f>SUM(B18:D18)</f>
        <v>8706284</v>
      </c>
      <c r="F18" s="207">
        <v>7902638</v>
      </c>
      <c r="G18" s="209"/>
      <c r="H18" s="209">
        <v>4797435</v>
      </c>
      <c r="I18" s="209"/>
      <c r="J18" s="120">
        <f>SUM(F18:I18)</f>
        <v>12700073</v>
      </c>
      <c r="K18" s="207">
        <v>17430317</v>
      </c>
      <c r="L18" s="209"/>
      <c r="M18" s="209">
        <v>146092</v>
      </c>
      <c r="N18" s="209"/>
      <c r="O18" s="120">
        <f>SUM(K18:N18)</f>
        <v>17576409</v>
      </c>
    </row>
    <row r="19" spans="1:15" x14ac:dyDescent="0.25">
      <c r="A19" s="203" t="s">
        <v>79</v>
      </c>
      <c r="B19" s="207">
        <v>8540606</v>
      </c>
      <c r="C19" s="209"/>
      <c r="D19" s="209"/>
      <c r="E19" s="120">
        <f>SUM(B19:D19)</f>
        <v>8540606</v>
      </c>
      <c r="F19" s="207">
        <v>8614696</v>
      </c>
      <c r="G19" s="209"/>
      <c r="H19" s="209"/>
      <c r="I19" s="209"/>
      <c r="J19" s="120">
        <f t="shared" ref="J19:J24" si="5">SUM(F19:I19)</f>
        <v>8614696</v>
      </c>
      <c r="K19" s="207">
        <v>8630592</v>
      </c>
      <c r="L19" s="209"/>
      <c r="M19" s="209"/>
      <c r="N19" s="209"/>
      <c r="O19" s="120">
        <f t="shared" ref="O19:O24" si="6">SUM(K19:N19)</f>
        <v>8630592</v>
      </c>
    </row>
    <row r="20" spans="1:15" x14ac:dyDescent="0.25">
      <c r="A20" s="203" t="s">
        <v>73</v>
      </c>
      <c r="B20" s="207">
        <v>59683</v>
      </c>
      <c r="C20" s="208"/>
      <c r="D20" s="208">
        <v>24493</v>
      </c>
      <c r="E20" s="120">
        <f>SUM(B20:D20)</f>
        <v>84176</v>
      </c>
      <c r="F20" s="207">
        <v>190362</v>
      </c>
      <c r="G20" s="208"/>
      <c r="H20" s="208">
        <v>58961</v>
      </c>
      <c r="I20" s="208"/>
      <c r="J20" s="120">
        <f t="shared" si="5"/>
        <v>249323</v>
      </c>
      <c r="K20" s="207">
        <v>289616</v>
      </c>
      <c r="L20" s="208"/>
      <c r="M20" s="208">
        <v>80513</v>
      </c>
      <c r="N20" s="208"/>
      <c r="O20" s="120">
        <f t="shared" si="6"/>
        <v>370129</v>
      </c>
    </row>
    <row r="21" spans="1:15" x14ac:dyDescent="0.25">
      <c r="A21" s="203" t="s">
        <v>74</v>
      </c>
      <c r="B21" s="207">
        <v>297</v>
      </c>
      <c r="C21" s="208"/>
      <c r="D21" s="208"/>
      <c r="E21" s="120">
        <f>SUM(B21:D21)</f>
        <v>297</v>
      </c>
      <c r="F21" s="207">
        <v>198</v>
      </c>
      <c r="G21" s="208"/>
      <c r="H21" s="208"/>
      <c r="I21" s="208"/>
      <c r="J21" s="120">
        <f t="shared" si="5"/>
        <v>198</v>
      </c>
      <c r="K21" s="207">
        <v>199</v>
      </c>
      <c r="L21" s="208"/>
      <c r="M21" s="208"/>
      <c r="N21" s="208"/>
      <c r="O21" s="120">
        <f t="shared" si="6"/>
        <v>199</v>
      </c>
    </row>
    <row r="22" spans="1:15" x14ac:dyDescent="0.25">
      <c r="A22" s="203" t="s">
        <v>126</v>
      </c>
      <c r="B22" s="207">
        <v>8847</v>
      </c>
      <c r="C22" s="208"/>
      <c r="D22" s="208"/>
      <c r="E22" s="120">
        <f>SUM(B22:D22)</f>
        <v>8847</v>
      </c>
      <c r="F22" s="207">
        <v>8875</v>
      </c>
      <c r="G22" s="208"/>
      <c r="H22" s="208"/>
      <c r="I22" s="208"/>
      <c r="J22" s="120">
        <f t="shared" si="5"/>
        <v>8875</v>
      </c>
      <c r="K22" s="207">
        <v>8890</v>
      </c>
      <c r="L22" s="208"/>
      <c r="M22" s="208"/>
      <c r="N22" s="208"/>
      <c r="O22" s="120">
        <f t="shared" si="6"/>
        <v>8890</v>
      </c>
    </row>
    <row r="23" spans="1:15" s="166" customFormat="1" x14ac:dyDescent="0.25">
      <c r="A23" s="206" t="s">
        <v>169</v>
      </c>
      <c r="B23" s="207"/>
      <c r="C23" s="208"/>
      <c r="D23" s="208"/>
      <c r="E23" s="120"/>
      <c r="F23" s="207">
        <v>4000000</v>
      </c>
      <c r="G23" s="208"/>
      <c r="H23" s="208"/>
      <c r="I23" s="208"/>
      <c r="J23" s="120">
        <f t="shared" si="5"/>
        <v>4000000</v>
      </c>
      <c r="K23" s="207"/>
      <c r="L23" s="208"/>
      <c r="M23" s="208"/>
      <c r="N23" s="208"/>
      <c r="O23" s="120"/>
    </row>
    <row r="24" spans="1:15" s="166" customFormat="1" x14ac:dyDescent="0.25">
      <c r="A24" s="215" t="s">
        <v>169</v>
      </c>
      <c r="B24" s="216"/>
      <c r="C24" s="217"/>
      <c r="D24" s="217"/>
      <c r="E24" s="121"/>
      <c r="F24" s="216">
        <v>8000000</v>
      </c>
      <c r="G24" s="217"/>
      <c r="H24" s="217"/>
      <c r="I24" s="217"/>
      <c r="J24" s="121">
        <f t="shared" si="5"/>
        <v>8000000</v>
      </c>
      <c r="K24" s="216"/>
      <c r="L24" s="217"/>
      <c r="M24" s="217"/>
      <c r="N24" s="217"/>
      <c r="O24" s="121"/>
    </row>
    <row r="25" spans="1:15" ht="13.8" x14ac:dyDescent="0.25">
      <c r="A25" s="218" t="s">
        <v>75</v>
      </c>
      <c r="B25" s="219">
        <f>SUM(B17:B24)</f>
        <v>17041616</v>
      </c>
      <c r="C25" s="220"/>
      <c r="D25" s="220">
        <f t="shared" ref="C25:O25" si="7">SUM(D17:D24)</f>
        <v>298594</v>
      </c>
      <c r="E25" s="122">
        <f t="shared" si="7"/>
        <v>17340210</v>
      </c>
      <c r="F25" s="219">
        <f t="shared" ref="F25:J25" si="8">SUM(F17:F24)</f>
        <v>28716769</v>
      </c>
      <c r="G25" s="220"/>
      <c r="H25" s="220">
        <f t="shared" si="8"/>
        <v>4856396</v>
      </c>
      <c r="I25" s="220"/>
      <c r="J25" s="122">
        <f t="shared" si="8"/>
        <v>33573165</v>
      </c>
      <c r="K25" s="219">
        <f t="shared" si="7"/>
        <v>26359614</v>
      </c>
      <c r="L25" s="220"/>
      <c r="M25" s="220">
        <f t="shared" si="7"/>
        <v>226605</v>
      </c>
      <c r="N25" s="220"/>
      <c r="O25" s="122">
        <f t="shared" si="7"/>
        <v>26586219</v>
      </c>
    </row>
    <row r="26" spans="1:15" ht="15" customHeight="1" x14ac:dyDescent="0.3">
      <c r="A26" s="221" t="s">
        <v>76</v>
      </c>
      <c r="B26" s="229">
        <f>B25+B16+B15</f>
        <v>25350955</v>
      </c>
      <c r="C26" s="230">
        <f>C15+C16+C25</f>
        <v>-7617175</v>
      </c>
      <c r="D26" s="230">
        <f>D25+D15</f>
        <v>298594</v>
      </c>
      <c r="E26" s="231">
        <f>E25+E16+E15</f>
        <v>18032374</v>
      </c>
      <c r="F26" s="229">
        <f>F15+F16+F25</f>
        <v>26363518</v>
      </c>
      <c r="G26" s="230">
        <f>G25+G15</f>
        <v>-641063</v>
      </c>
      <c r="H26" s="230">
        <f>H25+H15</f>
        <v>4856396</v>
      </c>
      <c r="I26" s="230">
        <f>I25+I15</f>
        <v>2481488</v>
      </c>
      <c r="J26" s="231">
        <f>J25+J16+J15</f>
        <v>33060339</v>
      </c>
      <c r="K26" s="229">
        <f>K15+K16+K25</f>
        <v>29234932</v>
      </c>
      <c r="L26" s="230">
        <f>L25+L15</f>
        <v>-4985960</v>
      </c>
      <c r="M26" s="230">
        <f>M25+M15</f>
        <v>226605</v>
      </c>
      <c r="N26" s="230">
        <f>N25+N15</f>
        <v>2481488</v>
      </c>
      <c r="O26" s="231">
        <f>O25+O16+O15</f>
        <v>26957065</v>
      </c>
    </row>
    <row r="27" spans="1:15" ht="15" x14ac:dyDescent="0.25">
      <c r="E27" s="110"/>
      <c r="F27" s="110"/>
      <c r="G27" s="110"/>
      <c r="H27" s="110"/>
      <c r="I27" s="110"/>
      <c r="J27" s="114"/>
      <c r="K27" s="110"/>
      <c r="L27" s="110"/>
      <c r="M27" s="110"/>
      <c r="N27" s="110"/>
      <c r="O27" s="110"/>
    </row>
  </sheetData>
  <mergeCells count="5">
    <mergeCell ref="A1:O1"/>
    <mergeCell ref="A2:O2"/>
    <mergeCell ref="B5:E5"/>
    <mergeCell ref="F5:J5"/>
    <mergeCell ref="K5:O5"/>
  </mergeCells>
  <pageMargins left="0.7" right="0.7" top="0.75" bottom="0.75" header="0.3" footer="0.3"/>
  <pageSetup orientation="portrait" r:id="rId1"/>
  <ignoredErrors>
    <ignoredError sqref="B25 F25 K25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N467"/>
  <sheetViews>
    <sheetView topLeftCell="A14" zoomScale="85" zoomScaleNormal="85" workbookViewId="0">
      <selection activeCell="H31" sqref="H31"/>
    </sheetView>
  </sheetViews>
  <sheetFormatPr defaultRowHeight="19.5" customHeight="1" x14ac:dyDescent="0.25"/>
  <cols>
    <col min="1" max="1" width="40.109375" bestFit="1" customWidth="1"/>
    <col min="2" max="2" width="85.33203125" bestFit="1" customWidth="1"/>
    <col min="3" max="3" width="20" style="52" customWidth="1"/>
    <col min="4" max="4" width="17.109375" style="28" customWidth="1"/>
  </cols>
  <sheetData>
    <row r="1" spans="1:14" ht="19.5" customHeight="1" x14ac:dyDescent="0.3">
      <c r="A1" s="186" t="s">
        <v>0</v>
      </c>
      <c r="B1" s="187"/>
      <c r="C1" s="187"/>
      <c r="D1" s="188"/>
    </row>
    <row r="2" spans="1:14" ht="19.5" customHeight="1" x14ac:dyDescent="0.3">
      <c r="A2" s="183" t="s">
        <v>269</v>
      </c>
      <c r="B2" s="184"/>
      <c r="C2" s="184"/>
      <c r="D2" s="185"/>
    </row>
    <row r="3" spans="1:14" ht="19.5" customHeight="1" x14ac:dyDescent="0.3">
      <c r="A3" s="111" t="s">
        <v>39</v>
      </c>
      <c r="B3" s="133" t="s">
        <v>81</v>
      </c>
      <c r="C3" s="92" t="s">
        <v>40</v>
      </c>
      <c r="D3" s="112" t="s">
        <v>41</v>
      </c>
    </row>
    <row r="4" spans="1:14" ht="19.5" customHeight="1" x14ac:dyDescent="0.25">
      <c r="A4" s="70"/>
      <c r="B4" s="25"/>
      <c r="C4" s="81"/>
      <c r="D4" s="91"/>
    </row>
    <row r="5" spans="1:14" ht="19.5" customHeight="1" x14ac:dyDescent="0.25">
      <c r="A5" s="170" t="s">
        <v>270</v>
      </c>
      <c r="B5" s="140" t="s">
        <v>271</v>
      </c>
      <c r="C5" s="142">
        <v>583184.1</v>
      </c>
      <c r="D5" s="113">
        <v>44783</v>
      </c>
      <c r="E5" s="50"/>
    </row>
    <row r="6" spans="1:14" ht="19.5" customHeight="1" x14ac:dyDescent="0.25">
      <c r="A6" s="61" t="s">
        <v>272</v>
      </c>
      <c r="B6" s="140" t="s">
        <v>273</v>
      </c>
      <c r="C6" s="143">
        <v>502262</v>
      </c>
      <c r="D6" s="102">
        <v>44784</v>
      </c>
      <c r="E6" s="50"/>
    </row>
    <row r="7" spans="1:14" ht="19.5" customHeight="1" x14ac:dyDescent="0.25">
      <c r="A7" s="61" t="s">
        <v>274</v>
      </c>
      <c r="B7" s="140" t="s">
        <v>275</v>
      </c>
      <c r="C7" s="143">
        <v>320335.61</v>
      </c>
      <c r="D7" s="102">
        <v>44790</v>
      </c>
      <c r="E7" s="50"/>
    </row>
    <row r="8" spans="1:14" ht="19.5" customHeight="1" x14ac:dyDescent="0.25">
      <c r="A8" s="61" t="s">
        <v>132</v>
      </c>
      <c r="B8" s="140" t="s">
        <v>276</v>
      </c>
      <c r="C8" s="143">
        <v>274104.45</v>
      </c>
      <c r="D8" s="102">
        <v>44782</v>
      </c>
      <c r="E8" s="50"/>
    </row>
    <row r="9" spans="1:14" ht="19.5" customHeight="1" x14ac:dyDescent="0.25">
      <c r="A9" s="61" t="s">
        <v>163</v>
      </c>
      <c r="B9" s="140" t="s">
        <v>652</v>
      </c>
      <c r="C9" s="143">
        <v>160250</v>
      </c>
      <c r="D9" s="102">
        <v>44790</v>
      </c>
      <c r="E9" s="50"/>
    </row>
    <row r="10" spans="1:14" ht="19.5" customHeight="1" x14ac:dyDescent="0.25">
      <c r="A10" s="61" t="s">
        <v>277</v>
      </c>
      <c r="B10" s="140" t="s">
        <v>278</v>
      </c>
      <c r="C10" s="143">
        <v>131520</v>
      </c>
      <c r="D10" s="102">
        <v>44775</v>
      </c>
      <c r="E10" s="50"/>
    </row>
    <row r="11" spans="1:14" ht="19.5" customHeight="1" x14ac:dyDescent="0.25">
      <c r="A11" s="61" t="s">
        <v>279</v>
      </c>
      <c r="B11" s="140" t="s">
        <v>91</v>
      </c>
      <c r="C11" s="143">
        <v>87140.63</v>
      </c>
      <c r="D11" s="102">
        <v>44802</v>
      </c>
      <c r="E11" s="50"/>
    </row>
    <row r="12" spans="1:14" ht="19.5" customHeight="1" x14ac:dyDescent="0.25">
      <c r="A12" s="61" t="s">
        <v>137</v>
      </c>
      <c r="B12" s="140" t="s">
        <v>280</v>
      </c>
      <c r="C12" s="143">
        <v>75996.600000000006</v>
      </c>
      <c r="D12" s="102">
        <v>44802</v>
      </c>
      <c r="E12" s="50"/>
    </row>
    <row r="13" spans="1:14" ht="19.5" customHeight="1" x14ac:dyDescent="0.25">
      <c r="A13" s="61" t="s">
        <v>658</v>
      </c>
      <c r="B13" s="140" t="s">
        <v>281</v>
      </c>
      <c r="C13" s="143">
        <v>70623.39</v>
      </c>
      <c r="D13" s="102">
        <v>44796</v>
      </c>
      <c r="E13" s="50"/>
      <c r="N13" s="153"/>
    </row>
    <row r="14" spans="1:14" ht="19.5" customHeight="1" x14ac:dyDescent="0.25">
      <c r="A14" s="61" t="s">
        <v>90</v>
      </c>
      <c r="B14" s="140" t="s">
        <v>122</v>
      </c>
      <c r="C14" s="143">
        <v>69670.95</v>
      </c>
      <c r="D14" s="102">
        <v>44791</v>
      </c>
      <c r="E14" s="50"/>
    </row>
    <row r="15" spans="1:14" ht="19.5" customHeight="1" x14ac:dyDescent="0.25">
      <c r="A15" s="61" t="s">
        <v>137</v>
      </c>
      <c r="B15" s="140" t="s">
        <v>282</v>
      </c>
      <c r="C15" s="143">
        <v>63112.160000000003</v>
      </c>
      <c r="D15" s="102">
        <v>44804</v>
      </c>
      <c r="E15" s="50"/>
    </row>
    <row r="16" spans="1:14" ht="19.5" customHeight="1" x14ac:dyDescent="0.25">
      <c r="A16" s="61" t="s">
        <v>283</v>
      </c>
      <c r="B16" s="140" t="s">
        <v>98</v>
      </c>
      <c r="C16" s="143">
        <v>45660</v>
      </c>
      <c r="D16" s="102">
        <v>44802</v>
      </c>
      <c r="E16" s="50"/>
    </row>
    <row r="17" spans="1:14" ht="19.5" customHeight="1" x14ac:dyDescent="0.25">
      <c r="A17" s="61" t="s">
        <v>93</v>
      </c>
      <c r="B17" s="140" t="s">
        <v>91</v>
      </c>
      <c r="C17" s="143">
        <v>40555.440000000002</v>
      </c>
      <c r="D17" s="102">
        <v>44804</v>
      </c>
      <c r="E17" s="50"/>
      <c r="N17" s="153"/>
    </row>
    <row r="18" spans="1:14" ht="19.5" customHeight="1" x14ac:dyDescent="0.25">
      <c r="A18" s="61" t="s">
        <v>284</v>
      </c>
      <c r="B18" s="140" t="s">
        <v>285</v>
      </c>
      <c r="C18" s="143">
        <v>40200</v>
      </c>
      <c r="D18" s="102">
        <v>44782</v>
      </c>
      <c r="E18" s="50"/>
    </row>
    <row r="19" spans="1:14" ht="19.5" customHeight="1" x14ac:dyDescent="0.25">
      <c r="A19" s="61" t="s">
        <v>286</v>
      </c>
      <c r="B19" s="140" t="s">
        <v>287</v>
      </c>
      <c r="C19" s="143">
        <v>38970</v>
      </c>
      <c r="D19" s="102">
        <v>44789</v>
      </c>
      <c r="E19" s="50"/>
    </row>
    <row r="20" spans="1:14" ht="19.5" customHeight="1" x14ac:dyDescent="0.25">
      <c r="A20" s="61" t="s">
        <v>259</v>
      </c>
      <c r="B20" s="140" t="s">
        <v>288</v>
      </c>
      <c r="C20" s="143">
        <v>37128.75</v>
      </c>
      <c r="D20" s="102">
        <v>44804</v>
      </c>
      <c r="E20" s="50"/>
    </row>
    <row r="21" spans="1:14" ht="19.5" customHeight="1" x14ac:dyDescent="0.25">
      <c r="A21" s="61" t="s">
        <v>164</v>
      </c>
      <c r="B21" s="140" t="s">
        <v>289</v>
      </c>
      <c r="C21" s="143">
        <v>36771.78</v>
      </c>
      <c r="D21" s="102">
        <v>44784</v>
      </c>
      <c r="E21" s="50"/>
    </row>
    <row r="22" spans="1:14" ht="19.5" customHeight="1" x14ac:dyDescent="0.25">
      <c r="A22" s="61" t="s">
        <v>290</v>
      </c>
      <c r="B22" s="140" t="s">
        <v>291</v>
      </c>
      <c r="C22" s="143">
        <v>36575</v>
      </c>
      <c r="D22" s="102">
        <v>44789</v>
      </c>
      <c r="E22" s="50"/>
    </row>
    <row r="23" spans="1:14" ht="19.5" customHeight="1" x14ac:dyDescent="0.25">
      <c r="A23" s="61" t="s">
        <v>292</v>
      </c>
      <c r="B23" s="140" t="s">
        <v>293</v>
      </c>
      <c r="C23" s="143">
        <v>34517.279999999999</v>
      </c>
      <c r="D23" s="102">
        <v>44797</v>
      </c>
      <c r="E23" s="50"/>
    </row>
    <row r="24" spans="1:14" ht="19.5" customHeight="1" x14ac:dyDescent="0.25">
      <c r="A24" s="61" t="s">
        <v>93</v>
      </c>
      <c r="B24" s="140" t="s">
        <v>91</v>
      </c>
      <c r="C24" s="143">
        <v>31187.59</v>
      </c>
      <c r="D24" s="102">
        <v>44784</v>
      </c>
      <c r="E24" s="50"/>
    </row>
    <row r="25" spans="1:14" ht="19.5" customHeight="1" x14ac:dyDescent="0.25">
      <c r="A25" s="61" t="s">
        <v>294</v>
      </c>
      <c r="B25" s="140" t="s">
        <v>653</v>
      </c>
      <c r="C25" s="100">
        <v>30313.22</v>
      </c>
      <c r="D25" s="102">
        <v>44802</v>
      </c>
      <c r="E25" s="50"/>
    </row>
    <row r="26" spans="1:14" ht="19.5" customHeight="1" x14ac:dyDescent="0.25">
      <c r="A26" s="61" t="s">
        <v>92</v>
      </c>
      <c r="B26" s="140" t="s">
        <v>295</v>
      </c>
      <c r="C26" s="100">
        <v>30030</v>
      </c>
      <c r="D26" s="102">
        <v>44775</v>
      </c>
      <c r="E26" s="50"/>
    </row>
    <row r="27" spans="1:14" ht="19.5" customHeight="1" x14ac:dyDescent="0.25">
      <c r="A27" s="61" t="s">
        <v>296</v>
      </c>
      <c r="B27" s="140" t="s">
        <v>297</v>
      </c>
      <c r="C27" s="100">
        <v>29802</v>
      </c>
      <c r="D27" s="102">
        <v>44796</v>
      </c>
      <c r="E27" s="50"/>
    </row>
    <row r="28" spans="1:14" ht="19.5" customHeight="1" x14ac:dyDescent="0.25">
      <c r="A28" s="61" t="s">
        <v>298</v>
      </c>
      <c r="B28" s="140" t="s">
        <v>299</v>
      </c>
      <c r="C28" s="100">
        <v>29099</v>
      </c>
      <c r="D28" s="102">
        <v>44796</v>
      </c>
      <c r="E28" s="50"/>
    </row>
    <row r="29" spans="1:14" ht="19.5" customHeight="1" x14ac:dyDescent="0.25">
      <c r="A29" s="61" t="s">
        <v>179</v>
      </c>
      <c r="B29" s="140" t="s">
        <v>300</v>
      </c>
      <c r="C29" s="100">
        <v>27414.6</v>
      </c>
      <c r="D29" s="102">
        <v>44796</v>
      </c>
      <c r="E29" s="50"/>
    </row>
    <row r="30" spans="1:14" ht="19.5" customHeight="1" x14ac:dyDescent="0.25">
      <c r="A30" s="61" t="s">
        <v>301</v>
      </c>
      <c r="B30" s="140" t="s">
        <v>302</v>
      </c>
      <c r="C30" s="100">
        <v>25191.78</v>
      </c>
      <c r="D30" s="102">
        <v>44782</v>
      </c>
      <c r="E30" s="50"/>
    </row>
    <row r="31" spans="1:14" ht="19.5" customHeight="1" x14ac:dyDescent="0.25">
      <c r="A31" s="61" t="s">
        <v>303</v>
      </c>
      <c r="B31" s="140" t="s">
        <v>304</v>
      </c>
      <c r="C31" s="100">
        <v>25045.439999999999</v>
      </c>
      <c r="D31" s="102">
        <v>44796</v>
      </c>
      <c r="E31" s="50"/>
    </row>
    <row r="32" spans="1:14" ht="19.5" customHeight="1" x14ac:dyDescent="0.25">
      <c r="A32" s="61" t="s">
        <v>305</v>
      </c>
      <c r="B32" s="140" t="s">
        <v>306</v>
      </c>
      <c r="C32" s="100">
        <v>23400</v>
      </c>
      <c r="D32" s="102">
        <v>44789</v>
      </c>
      <c r="E32" s="50"/>
    </row>
    <row r="33" spans="1:5" ht="19.5" customHeight="1" x14ac:dyDescent="0.25">
      <c r="A33" s="61" t="s">
        <v>93</v>
      </c>
      <c r="B33" s="140" t="s">
        <v>91</v>
      </c>
      <c r="C33" s="100">
        <v>22652.33</v>
      </c>
      <c r="D33" s="102">
        <v>44796</v>
      </c>
      <c r="E33" s="50"/>
    </row>
    <row r="34" spans="1:5" ht="19.5" customHeight="1" x14ac:dyDescent="0.25">
      <c r="A34" s="61" t="s">
        <v>307</v>
      </c>
      <c r="B34" s="140" t="s">
        <v>308</v>
      </c>
      <c r="C34" s="100">
        <v>22027.83</v>
      </c>
      <c r="D34" s="102">
        <v>44802</v>
      </c>
      <c r="E34" s="50"/>
    </row>
    <row r="35" spans="1:5" ht="19.5" customHeight="1" x14ac:dyDescent="0.25">
      <c r="A35" s="61" t="s">
        <v>654</v>
      </c>
      <c r="B35" s="140" t="s">
        <v>309</v>
      </c>
      <c r="C35" s="100">
        <v>21550</v>
      </c>
      <c r="D35" s="102">
        <v>44789</v>
      </c>
      <c r="E35" s="50"/>
    </row>
    <row r="36" spans="1:5" ht="19.5" customHeight="1" x14ac:dyDescent="0.25">
      <c r="A36" s="61" t="s">
        <v>310</v>
      </c>
      <c r="B36" s="162" t="s">
        <v>311</v>
      </c>
      <c r="C36" s="100">
        <v>21000</v>
      </c>
      <c r="D36" s="102">
        <v>44796</v>
      </c>
      <c r="E36" s="50"/>
    </row>
    <row r="37" spans="1:5" ht="19.5" customHeight="1" x14ac:dyDescent="0.25">
      <c r="A37" s="61" t="s">
        <v>312</v>
      </c>
      <c r="B37" s="140" t="s">
        <v>96</v>
      </c>
      <c r="C37" s="100">
        <v>20524</v>
      </c>
      <c r="D37" s="102">
        <v>44776</v>
      </c>
      <c r="E37" s="50"/>
    </row>
    <row r="38" spans="1:5" ht="19.5" customHeight="1" x14ac:dyDescent="0.25">
      <c r="A38" s="61" t="s">
        <v>313</v>
      </c>
      <c r="B38" s="140" t="s">
        <v>314</v>
      </c>
      <c r="C38" s="100">
        <v>19600</v>
      </c>
      <c r="D38" s="102">
        <v>44796</v>
      </c>
      <c r="E38" s="50"/>
    </row>
    <row r="39" spans="1:5" ht="19.5" customHeight="1" x14ac:dyDescent="0.25">
      <c r="A39" s="61" t="s">
        <v>315</v>
      </c>
      <c r="B39" s="140" t="s">
        <v>111</v>
      </c>
      <c r="C39" s="100">
        <v>18675</v>
      </c>
      <c r="D39" s="102">
        <v>44802</v>
      </c>
      <c r="E39" s="50"/>
    </row>
    <row r="40" spans="1:5" ht="19.5" customHeight="1" x14ac:dyDescent="0.25">
      <c r="A40" s="61" t="s">
        <v>160</v>
      </c>
      <c r="B40" s="140" t="s">
        <v>234</v>
      </c>
      <c r="C40" s="100">
        <v>16355</v>
      </c>
      <c r="D40" s="102">
        <v>44804</v>
      </c>
      <c r="E40" s="50"/>
    </row>
    <row r="41" spans="1:5" ht="19.5" customHeight="1" x14ac:dyDescent="0.25">
      <c r="A41" s="61" t="s">
        <v>316</v>
      </c>
      <c r="B41" s="140" t="s">
        <v>317</v>
      </c>
      <c r="C41" s="100">
        <v>15592</v>
      </c>
      <c r="D41" s="102">
        <v>44789</v>
      </c>
      <c r="E41" s="50"/>
    </row>
    <row r="42" spans="1:5" ht="19.5" customHeight="1" x14ac:dyDescent="0.25">
      <c r="A42" s="61" t="s">
        <v>132</v>
      </c>
      <c r="B42" s="140" t="s">
        <v>318</v>
      </c>
      <c r="C42" s="100">
        <v>15554.24</v>
      </c>
      <c r="D42" s="102">
        <v>44789</v>
      </c>
      <c r="E42" s="50"/>
    </row>
    <row r="43" spans="1:5" ht="19.5" customHeight="1" x14ac:dyDescent="0.25">
      <c r="A43" s="61" t="s">
        <v>319</v>
      </c>
      <c r="B43" s="140" t="s">
        <v>98</v>
      </c>
      <c r="C43" s="100">
        <v>14990</v>
      </c>
      <c r="D43" s="102">
        <v>44802</v>
      </c>
      <c r="E43" s="50"/>
    </row>
    <row r="44" spans="1:5" ht="19.5" customHeight="1" x14ac:dyDescent="0.25">
      <c r="A44" s="61" t="s">
        <v>137</v>
      </c>
      <c r="B44" s="140" t="s">
        <v>320</v>
      </c>
      <c r="C44" s="100">
        <v>14355.94</v>
      </c>
      <c r="D44" s="102">
        <v>44775</v>
      </c>
      <c r="E44" s="50"/>
    </row>
    <row r="45" spans="1:5" ht="19.5" customHeight="1" x14ac:dyDescent="0.25">
      <c r="A45" s="61" t="s">
        <v>321</v>
      </c>
      <c r="B45" s="140" t="s">
        <v>322</v>
      </c>
      <c r="C45" s="100">
        <v>13855</v>
      </c>
      <c r="D45" s="102">
        <v>44789</v>
      </c>
      <c r="E45" s="50"/>
    </row>
    <row r="46" spans="1:5" ht="19.5" customHeight="1" x14ac:dyDescent="0.25">
      <c r="A46" s="61" t="s">
        <v>323</v>
      </c>
      <c r="B46" s="140" t="s">
        <v>324</v>
      </c>
      <c r="C46" s="100">
        <v>13746.8</v>
      </c>
      <c r="D46" s="102">
        <v>44789</v>
      </c>
      <c r="E46" s="50"/>
    </row>
    <row r="47" spans="1:5" ht="19.5" customHeight="1" x14ac:dyDescent="0.25">
      <c r="A47" s="61" t="s">
        <v>286</v>
      </c>
      <c r="B47" s="140" t="s">
        <v>287</v>
      </c>
      <c r="C47" s="100">
        <v>12990</v>
      </c>
      <c r="D47" s="102">
        <v>44796</v>
      </c>
      <c r="E47" s="50"/>
    </row>
    <row r="48" spans="1:5" ht="19.5" customHeight="1" x14ac:dyDescent="0.25">
      <c r="A48" s="170" t="s">
        <v>216</v>
      </c>
      <c r="B48" s="140" t="s">
        <v>114</v>
      </c>
      <c r="C48" s="100">
        <v>12729.36</v>
      </c>
      <c r="D48" s="102">
        <v>44782</v>
      </c>
      <c r="E48" s="50"/>
    </row>
    <row r="49" spans="1:5" ht="19.5" customHeight="1" x14ac:dyDescent="0.25">
      <c r="A49" s="61" t="s">
        <v>659</v>
      </c>
      <c r="B49" s="140" t="s">
        <v>240</v>
      </c>
      <c r="C49" s="100">
        <v>12125</v>
      </c>
      <c r="D49" s="102">
        <v>44804</v>
      </c>
      <c r="E49" s="50"/>
    </row>
    <row r="50" spans="1:5" ht="19.5" customHeight="1" x14ac:dyDescent="0.25">
      <c r="A50" s="61" t="s">
        <v>325</v>
      </c>
      <c r="B50" s="140" t="s">
        <v>326</v>
      </c>
      <c r="C50" s="100">
        <v>11799</v>
      </c>
      <c r="D50" s="102">
        <v>44802</v>
      </c>
      <c r="E50" s="50"/>
    </row>
    <row r="51" spans="1:5" ht="19.5" customHeight="1" x14ac:dyDescent="0.25">
      <c r="A51" s="61" t="s">
        <v>327</v>
      </c>
      <c r="B51" s="140" t="s">
        <v>328</v>
      </c>
      <c r="C51" s="100">
        <v>11724.07</v>
      </c>
      <c r="D51" s="102">
        <v>44796</v>
      </c>
      <c r="E51" s="50"/>
    </row>
    <row r="52" spans="1:5" ht="19.5" customHeight="1" x14ac:dyDescent="0.25">
      <c r="A52" s="61" t="s">
        <v>329</v>
      </c>
      <c r="B52" s="140" t="s">
        <v>330</v>
      </c>
      <c r="C52" s="100">
        <v>10940</v>
      </c>
      <c r="D52" s="102">
        <v>44796</v>
      </c>
      <c r="E52" s="50"/>
    </row>
    <row r="53" spans="1:5" ht="19.5" customHeight="1" x14ac:dyDescent="0.25">
      <c r="A53" s="61" t="s">
        <v>172</v>
      </c>
      <c r="B53" s="140" t="s">
        <v>98</v>
      </c>
      <c r="C53" s="100">
        <v>10650</v>
      </c>
      <c r="D53" s="102">
        <v>44789</v>
      </c>
      <c r="E53" s="50"/>
    </row>
    <row r="54" spans="1:5" ht="19.5" customHeight="1" x14ac:dyDescent="0.25">
      <c r="A54" s="61" t="s">
        <v>331</v>
      </c>
      <c r="B54" s="140" t="s">
        <v>332</v>
      </c>
      <c r="C54" s="100">
        <v>10638.89</v>
      </c>
      <c r="D54" s="102">
        <v>44791</v>
      </c>
      <c r="E54" s="50"/>
    </row>
    <row r="55" spans="1:5" ht="19.5" customHeight="1" x14ac:dyDescent="0.25">
      <c r="A55" s="61" t="s">
        <v>333</v>
      </c>
      <c r="B55" s="140" t="s">
        <v>220</v>
      </c>
      <c r="C55" s="100">
        <v>10551</v>
      </c>
      <c r="D55" s="102">
        <v>44790</v>
      </c>
      <c r="E55" s="50"/>
    </row>
    <row r="56" spans="1:5" ht="19.5" customHeight="1" x14ac:dyDescent="0.25">
      <c r="A56" s="61" t="s">
        <v>334</v>
      </c>
      <c r="B56" s="140" t="s">
        <v>655</v>
      </c>
      <c r="C56" s="100">
        <v>10200.370000000001</v>
      </c>
      <c r="D56" s="102">
        <v>44782</v>
      </c>
      <c r="E56" s="50"/>
    </row>
    <row r="57" spans="1:5" ht="19.5" customHeight="1" x14ac:dyDescent="0.25">
      <c r="A57" s="61" t="s">
        <v>335</v>
      </c>
      <c r="B57" s="140" t="s">
        <v>336</v>
      </c>
      <c r="C57" s="100">
        <v>9600</v>
      </c>
      <c r="D57" s="102">
        <v>44784</v>
      </c>
      <c r="E57" s="50"/>
    </row>
    <row r="58" spans="1:5" ht="19.5" customHeight="1" x14ac:dyDescent="0.25">
      <c r="A58" s="61" t="s">
        <v>334</v>
      </c>
      <c r="B58" s="140" t="s">
        <v>337</v>
      </c>
      <c r="C58" s="100">
        <v>9560.4</v>
      </c>
      <c r="D58" s="102">
        <v>44791</v>
      </c>
      <c r="E58" s="50"/>
    </row>
    <row r="59" spans="1:5" ht="19.5" customHeight="1" x14ac:dyDescent="0.25">
      <c r="A59" s="61" t="s">
        <v>221</v>
      </c>
      <c r="B59" s="140" t="s">
        <v>102</v>
      </c>
      <c r="C59" s="100">
        <v>8823</v>
      </c>
      <c r="D59" s="102">
        <v>44782</v>
      </c>
      <c r="E59" s="50"/>
    </row>
    <row r="60" spans="1:5" ht="19.5" customHeight="1" x14ac:dyDescent="0.25">
      <c r="A60" s="61" t="s">
        <v>338</v>
      </c>
      <c r="B60" s="140" t="s">
        <v>215</v>
      </c>
      <c r="C60" s="100">
        <v>8726.5300000000007</v>
      </c>
      <c r="D60" s="102">
        <v>44789</v>
      </c>
      <c r="E60" s="50"/>
    </row>
    <row r="61" spans="1:5" ht="19.5" customHeight="1" x14ac:dyDescent="0.25">
      <c r="A61" s="61" t="s">
        <v>339</v>
      </c>
      <c r="B61" s="140" t="s">
        <v>340</v>
      </c>
      <c r="C61" s="100">
        <v>8411.36</v>
      </c>
      <c r="D61" s="102">
        <v>44804</v>
      </c>
      <c r="E61" s="50"/>
    </row>
    <row r="62" spans="1:5" ht="19.5" customHeight="1" x14ac:dyDescent="0.25">
      <c r="A62" s="61" t="s">
        <v>129</v>
      </c>
      <c r="B62" s="140" t="s">
        <v>109</v>
      </c>
      <c r="C62" s="100">
        <v>8382.44</v>
      </c>
      <c r="D62" s="102">
        <v>44796</v>
      </c>
      <c r="E62" s="50"/>
    </row>
    <row r="63" spans="1:5" ht="19.5" customHeight="1" x14ac:dyDescent="0.25">
      <c r="A63" s="61" t="s">
        <v>214</v>
      </c>
      <c r="B63" s="140" t="s">
        <v>341</v>
      </c>
      <c r="C63" s="100">
        <v>8124</v>
      </c>
      <c r="D63" s="102">
        <v>44782</v>
      </c>
      <c r="E63" s="50"/>
    </row>
    <row r="64" spans="1:5" ht="19.5" customHeight="1" x14ac:dyDescent="0.25">
      <c r="A64" s="61" t="s">
        <v>342</v>
      </c>
      <c r="B64" s="140" t="s">
        <v>343</v>
      </c>
      <c r="C64" s="100">
        <v>7800</v>
      </c>
      <c r="D64" s="102">
        <v>44804</v>
      </c>
      <c r="E64" s="50"/>
    </row>
    <row r="65" spans="1:5" ht="19.5" customHeight="1" x14ac:dyDescent="0.25">
      <c r="A65" s="61" t="s">
        <v>344</v>
      </c>
      <c r="B65" s="140" t="s">
        <v>98</v>
      </c>
      <c r="C65" s="100">
        <v>7254</v>
      </c>
      <c r="D65" s="102">
        <v>44776</v>
      </c>
      <c r="E65" s="50"/>
    </row>
    <row r="66" spans="1:5" ht="19.5" customHeight="1" x14ac:dyDescent="0.25">
      <c r="A66" s="61" t="s">
        <v>101</v>
      </c>
      <c r="B66" s="140" t="s">
        <v>345</v>
      </c>
      <c r="C66" s="100">
        <v>7108.37</v>
      </c>
      <c r="D66" s="102">
        <v>44804</v>
      </c>
      <c r="E66" s="50"/>
    </row>
    <row r="67" spans="1:5" ht="19.5" customHeight="1" x14ac:dyDescent="0.25">
      <c r="A67" s="61" t="s">
        <v>346</v>
      </c>
      <c r="B67" s="140" t="s">
        <v>347</v>
      </c>
      <c r="C67" s="100">
        <v>6899.93</v>
      </c>
      <c r="D67" s="102">
        <v>44782</v>
      </c>
      <c r="E67" s="50"/>
    </row>
    <row r="68" spans="1:5" ht="19.5" customHeight="1" x14ac:dyDescent="0.25">
      <c r="A68" s="61" t="s">
        <v>348</v>
      </c>
      <c r="B68" s="140" t="s">
        <v>115</v>
      </c>
      <c r="C68" s="100">
        <v>6812.47</v>
      </c>
      <c r="D68" s="102">
        <v>44789</v>
      </c>
      <c r="E68" s="50"/>
    </row>
    <row r="69" spans="1:5" ht="19.5" customHeight="1" x14ac:dyDescent="0.25">
      <c r="A69" s="61" t="s">
        <v>349</v>
      </c>
      <c r="B69" s="140" t="s">
        <v>350</v>
      </c>
      <c r="C69" s="100">
        <v>6225</v>
      </c>
      <c r="D69" s="102">
        <v>44791</v>
      </c>
      <c r="E69" s="50"/>
    </row>
    <row r="70" spans="1:5" ht="19.5" customHeight="1" x14ac:dyDescent="0.25">
      <c r="A70" s="61" t="s">
        <v>351</v>
      </c>
      <c r="B70" s="140" t="s">
        <v>97</v>
      </c>
      <c r="C70" s="100">
        <v>6158.95</v>
      </c>
      <c r="D70" s="102">
        <v>44782</v>
      </c>
      <c r="E70" s="50"/>
    </row>
    <row r="71" spans="1:5" ht="19.5" customHeight="1" x14ac:dyDescent="0.25">
      <c r="A71" s="61" t="s">
        <v>352</v>
      </c>
      <c r="B71" s="140" t="s">
        <v>353</v>
      </c>
      <c r="C71" s="100">
        <v>6000</v>
      </c>
      <c r="D71" s="102">
        <v>44802</v>
      </c>
      <c r="E71" s="50"/>
    </row>
    <row r="72" spans="1:5" ht="19.5" customHeight="1" x14ac:dyDescent="0.25">
      <c r="A72" s="61" t="s">
        <v>354</v>
      </c>
      <c r="B72" s="140" t="s">
        <v>173</v>
      </c>
      <c r="C72" s="100">
        <v>5785</v>
      </c>
      <c r="D72" s="102">
        <v>44797</v>
      </c>
      <c r="E72" s="50"/>
    </row>
    <row r="73" spans="1:5" ht="19.5" customHeight="1" x14ac:dyDescent="0.25">
      <c r="A73" s="61" t="s">
        <v>355</v>
      </c>
      <c r="B73" s="140" t="s">
        <v>356</v>
      </c>
      <c r="C73" s="100">
        <v>5700</v>
      </c>
      <c r="D73" s="102">
        <v>44789</v>
      </c>
      <c r="E73" s="50"/>
    </row>
    <row r="74" spans="1:5" ht="19.5" customHeight="1" x14ac:dyDescent="0.25">
      <c r="A74" s="61" t="s">
        <v>357</v>
      </c>
      <c r="B74" s="140" t="s">
        <v>358</v>
      </c>
      <c r="C74" s="100">
        <v>5598.95</v>
      </c>
      <c r="D74" s="102">
        <v>44789</v>
      </c>
      <c r="E74" s="50"/>
    </row>
    <row r="75" spans="1:5" ht="19.5" customHeight="1" x14ac:dyDescent="0.25">
      <c r="A75" s="61" t="s">
        <v>359</v>
      </c>
      <c r="B75" s="140" t="s">
        <v>360</v>
      </c>
      <c r="C75" s="100">
        <v>5553.12</v>
      </c>
      <c r="D75" s="102">
        <v>44797</v>
      </c>
      <c r="E75" s="50"/>
    </row>
    <row r="76" spans="1:5" ht="19.5" customHeight="1" x14ac:dyDescent="0.25">
      <c r="A76" s="61" t="s">
        <v>217</v>
      </c>
      <c r="B76" s="140" t="s">
        <v>98</v>
      </c>
      <c r="C76" s="100">
        <v>5500</v>
      </c>
      <c r="D76" s="102">
        <v>44782</v>
      </c>
      <c r="E76" s="50"/>
    </row>
    <row r="77" spans="1:5" ht="19.5" customHeight="1" x14ac:dyDescent="0.25">
      <c r="A77" s="61" t="s">
        <v>161</v>
      </c>
      <c r="B77" s="140" t="s">
        <v>361</v>
      </c>
      <c r="C77" s="100">
        <v>5457.52</v>
      </c>
      <c r="D77" s="102">
        <v>44784</v>
      </c>
      <c r="E77" s="50"/>
    </row>
    <row r="78" spans="1:5" ht="19.5" customHeight="1" x14ac:dyDescent="0.25">
      <c r="A78" s="61" t="s">
        <v>362</v>
      </c>
      <c r="B78" s="140" t="s">
        <v>96</v>
      </c>
      <c r="C78" s="100">
        <v>5217.13</v>
      </c>
      <c r="D78" s="102">
        <v>44784</v>
      </c>
      <c r="E78" s="50"/>
    </row>
    <row r="79" spans="1:5" ht="19.5" customHeight="1" x14ac:dyDescent="0.25">
      <c r="A79" s="61" t="s">
        <v>363</v>
      </c>
      <c r="B79" s="140" t="s">
        <v>364</v>
      </c>
      <c r="C79" s="100">
        <v>5000</v>
      </c>
      <c r="D79" s="102">
        <v>44775</v>
      </c>
      <c r="E79" s="50"/>
    </row>
    <row r="80" spans="1:5" ht="19.5" customHeight="1" x14ac:dyDescent="0.25">
      <c r="A80" s="61" t="s">
        <v>365</v>
      </c>
      <c r="B80" s="140" t="s">
        <v>366</v>
      </c>
      <c r="C80" s="100">
        <v>4955.97</v>
      </c>
      <c r="D80" s="102">
        <v>44790</v>
      </c>
      <c r="E80" s="50"/>
    </row>
    <row r="81" spans="1:5" ht="19.5" customHeight="1" x14ac:dyDescent="0.25">
      <c r="A81" s="61" t="s">
        <v>367</v>
      </c>
      <c r="B81" s="140" t="s">
        <v>220</v>
      </c>
      <c r="C81" s="100">
        <v>4902</v>
      </c>
      <c r="D81" s="102">
        <v>44790</v>
      </c>
      <c r="E81" s="50"/>
    </row>
    <row r="82" spans="1:5" ht="19.5" customHeight="1" x14ac:dyDescent="0.25">
      <c r="A82" s="61" t="s">
        <v>368</v>
      </c>
      <c r="B82" s="140" t="s">
        <v>150</v>
      </c>
      <c r="C82" s="100">
        <v>4850</v>
      </c>
      <c r="D82" s="102">
        <v>44775</v>
      </c>
      <c r="E82" s="50"/>
    </row>
    <row r="83" spans="1:5" ht="19.5" customHeight="1" x14ac:dyDescent="0.25">
      <c r="A83" s="61" t="s">
        <v>105</v>
      </c>
      <c r="B83" s="140" t="s">
        <v>106</v>
      </c>
      <c r="C83" s="100">
        <v>4841.34</v>
      </c>
      <c r="D83" s="102">
        <v>44804</v>
      </c>
      <c r="E83" s="50"/>
    </row>
    <row r="84" spans="1:5" ht="19.5" customHeight="1" x14ac:dyDescent="0.25">
      <c r="A84" s="61" t="s">
        <v>369</v>
      </c>
      <c r="B84" s="140" t="s">
        <v>370</v>
      </c>
      <c r="C84" s="100">
        <v>4750</v>
      </c>
      <c r="D84" s="102">
        <v>44782</v>
      </c>
      <c r="E84" s="50"/>
    </row>
    <row r="85" spans="1:5" ht="19.5" customHeight="1" x14ac:dyDescent="0.25">
      <c r="A85" s="61" t="s">
        <v>170</v>
      </c>
      <c r="B85" s="140" t="s">
        <v>91</v>
      </c>
      <c r="C85" s="100">
        <v>4735.45</v>
      </c>
      <c r="D85" s="102">
        <v>44802</v>
      </c>
      <c r="E85" s="50"/>
    </row>
    <row r="86" spans="1:5" ht="19.5" customHeight="1" x14ac:dyDescent="0.25">
      <c r="A86" s="61" t="s">
        <v>129</v>
      </c>
      <c r="B86" s="140" t="s">
        <v>109</v>
      </c>
      <c r="C86" s="100">
        <v>4637.2</v>
      </c>
      <c r="D86" s="102">
        <v>44775</v>
      </c>
      <c r="E86" s="50"/>
    </row>
    <row r="87" spans="1:5" ht="19.5" customHeight="1" x14ac:dyDescent="0.25">
      <c r="A87" s="61" t="s">
        <v>127</v>
      </c>
      <c r="B87" s="140" t="s">
        <v>253</v>
      </c>
      <c r="C87" s="100">
        <v>4599.2700000000004</v>
      </c>
      <c r="D87" s="102">
        <v>44782</v>
      </c>
      <c r="E87" s="50"/>
    </row>
    <row r="88" spans="1:5" ht="19.5" customHeight="1" x14ac:dyDescent="0.25">
      <c r="A88" s="61" t="s">
        <v>371</v>
      </c>
      <c r="B88" s="140" t="s">
        <v>220</v>
      </c>
      <c r="C88" s="100">
        <v>4412</v>
      </c>
      <c r="D88" s="102">
        <v>44790</v>
      </c>
      <c r="E88" s="50"/>
    </row>
    <row r="89" spans="1:5" ht="19.5" customHeight="1" x14ac:dyDescent="0.25">
      <c r="A89" s="61" t="s">
        <v>151</v>
      </c>
      <c r="B89" s="140" t="s">
        <v>372</v>
      </c>
      <c r="C89" s="100">
        <v>4386.43</v>
      </c>
      <c r="D89" s="102">
        <v>44784</v>
      </c>
      <c r="E89" s="50"/>
    </row>
    <row r="90" spans="1:5" ht="19.5" customHeight="1" x14ac:dyDescent="0.25">
      <c r="A90" s="61" t="s">
        <v>163</v>
      </c>
      <c r="B90" s="140" t="s">
        <v>373</v>
      </c>
      <c r="C90" s="100">
        <v>4280.8</v>
      </c>
      <c r="D90" s="102">
        <v>44790</v>
      </c>
      <c r="E90" s="50"/>
    </row>
    <row r="91" spans="1:5" ht="19.5" customHeight="1" x14ac:dyDescent="0.25">
      <c r="A91" s="61" t="s">
        <v>374</v>
      </c>
      <c r="B91" s="140" t="s">
        <v>375</v>
      </c>
      <c r="C91" s="100">
        <v>3900</v>
      </c>
      <c r="D91" s="102">
        <v>44777</v>
      </c>
      <c r="E91" s="50"/>
    </row>
    <row r="92" spans="1:5" ht="19.5" customHeight="1" x14ac:dyDescent="0.25">
      <c r="A92" s="61" t="s">
        <v>175</v>
      </c>
      <c r="B92" s="140" t="s">
        <v>98</v>
      </c>
      <c r="C92" s="100">
        <v>3770.85</v>
      </c>
      <c r="D92" s="102">
        <v>44789</v>
      </c>
      <c r="E92" s="50"/>
    </row>
    <row r="93" spans="1:5" ht="19.5" customHeight="1" x14ac:dyDescent="0.25">
      <c r="A93" s="61" t="s">
        <v>376</v>
      </c>
      <c r="B93" s="140" t="s">
        <v>377</v>
      </c>
      <c r="C93" s="100">
        <v>3764.82</v>
      </c>
      <c r="D93" s="102">
        <v>44790</v>
      </c>
      <c r="E93" s="50"/>
    </row>
    <row r="94" spans="1:5" ht="19.5" customHeight="1" x14ac:dyDescent="0.25">
      <c r="A94" s="61" t="s">
        <v>378</v>
      </c>
      <c r="B94" s="140" t="s">
        <v>379</v>
      </c>
      <c r="C94" s="100">
        <v>3700</v>
      </c>
      <c r="D94" s="102">
        <v>44790</v>
      </c>
      <c r="E94" s="50"/>
    </row>
    <row r="95" spans="1:5" ht="19.5" customHeight="1" x14ac:dyDescent="0.25">
      <c r="A95" s="61" t="s">
        <v>222</v>
      </c>
      <c r="B95" s="140" t="s">
        <v>98</v>
      </c>
      <c r="C95" s="100">
        <v>3694.77</v>
      </c>
      <c r="D95" s="102">
        <v>44784</v>
      </c>
      <c r="E95" s="50"/>
    </row>
    <row r="96" spans="1:5" ht="19.5" customHeight="1" x14ac:dyDescent="0.25">
      <c r="A96" s="61" t="s">
        <v>101</v>
      </c>
      <c r="B96" s="140" t="s">
        <v>345</v>
      </c>
      <c r="C96" s="100">
        <v>3680.5</v>
      </c>
      <c r="D96" s="102">
        <v>44790</v>
      </c>
      <c r="E96" s="50"/>
    </row>
    <row r="97" spans="1:5" ht="19.5" customHeight="1" x14ac:dyDescent="0.25">
      <c r="A97" s="61" t="s">
        <v>380</v>
      </c>
      <c r="B97" s="140" t="s">
        <v>381</v>
      </c>
      <c r="C97" s="100">
        <v>3645</v>
      </c>
      <c r="D97" s="102">
        <v>44775</v>
      </c>
      <c r="E97" s="50"/>
    </row>
    <row r="98" spans="1:5" ht="19.5" customHeight="1" x14ac:dyDescent="0.25">
      <c r="A98" s="61" t="s">
        <v>218</v>
      </c>
      <c r="B98" s="140" t="s">
        <v>98</v>
      </c>
      <c r="C98" s="100">
        <v>3625</v>
      </c>
      <c r="D98" s="102">
        <v>44784</v>
      </c>
      <c r="E98" s="50"/>
    </row>
    <row r="99" spans="1:5" ht="19.5" customHeight="1" x14ac:dyDescent="0.25">
      <c r="A99" s="61" t="s">
        <v>382</v>
      </c>
      <c r="B99" s="140" t="s">
        <v>383</v>
      </c>
      <c r="C99" s="100">
        <v>3588</v>
      </c>
      <c r="D99" s="102">
        <v>44782</v>
      </c>
      <c r="E99" s="50"/>
    </row>
    <row r="100" spans="1:5" ht="19.5" customHeight="1" x14ac:dyDescent="0.25">
      <c r="A100" s="61" t="s">
        <v>384</v>
      </c>
      <c r="B100" s="140" t="s">
        <v>385</v>
      </c>
      <c r="C100" s="100">
        <v>3561.21</v>
      </c>
      <c r="D100" s="102">
        <v>44791</v>
      </c>
      <c r="E100" s="50"/>
    </row>
    <row r="101" spans="1:5" ht="19.5" customHeight="1" x14ac:dyDescent="0.25">
      <c r="A101" s="61" t="s">
        <v>279</v>
      </c>
      <c r="B101" s="140" t="s">
        <v>91</v>
      </c>
      <c r="C101" s="100">
        <v>3537.42</v>
      </c>
      <c r="D101" s="102">
        <v>44796</v>
      </c>
      <c r="E101" s="50"/>
    </row>
    <row r="102" spans="1:5" ht="19.5" customHeight="1" x14ac:dyDescent="0.25">
      <c r="A102" s="61" t="s">
        <v>129</v>
      </c>
      <c r="B102" s="140" t="s">
        <v>109</v>
      </c>
      <c r="C102" s="100">
        <v>3479.77</v>
      </c>
      <c r="D102" s="102">
        <v>44804</v>
      </c>
      <c r="E102" s="50"/>
    </row>
    <row r="103" spans="1:5" ht="19.5" customHeight="1" x14ac:dyDescent="0.25">
      <c r="A103" s="61" t="s">
        <v>147</v>
      </c>
      <c r="B103" s="140" t="s">
        <v>173</v>
      </c>
      <c r="C103" s="100">
        <v>3247.58</v>
      </c>
      <c r="D103" s="102">
        <v>44802</v>
      </c>
      <c r="E103" s="50"/>
    </row>
    <row r="104" spans="1:5" ht="19.5" customHeight="1" x14ac:dyDescent="0.25">
      <c r="A104" s="61" t="s">
        <v>131</v>
      </c>
      <c r="B104" s="140" t="s">
        <v>96</v>
      </c>
      <c r="C104" s="100">
        <v>3247</v>
      </c>
      <c r="D104" s="102">
        <v>44784</v>
      </c>
      <c r="E104" s="50"/>
    </row>
    <row r="105" spans="1:5" ht="19.5" customHeight="1" x14ac:dyDescent="0.25">
      <c r="A105" s="61" t="s">
        <v>386</v>
      </c>
      <c r="B105" s="140" t="s">
        <v>387</v>
      </c>
      <c r="C105" s="100">
        <v>3240</v>
      </c>
      <c r="D105" s="102">
        <v>44782</v>
      </c>
      <c r="E105" s="50"/>
    </row>
    <row r="106" spans="1:5" ht="19.5" customHeight="1" x14ac:dyDescent="0.25">
      <c r="A106" s="61" t="s">
        <v>388</v>
      </c>
      <c r="B106" s="140" t="s">
        <v>96</v>
      </c>
      <c r="C106" s="100">
        <v>3210.19</v>
      </c>
      <c r="D106" s="102">
        <v>44804</v>
      </c>
      <c r="E106" s="50"/>
    </row>
    <row r="107" spans="1:5" ht="19.5" customHeight="1" x14ac:dyDescent="0.25">
      <c r="A107" s="61" t="s">
        <v>389</v>
      </c>
      <c r="B107" s="140" t="s">
        <v>336</v>
      </c>
      <c r="C107" s="100">
        <v>3195.92</v>
      </c>
      <c r="D107" s="102">
        <v>44784</v>
      </c>
      <c r="E107" s="50"/>
    </row>
    <row r="108" spans="1:5" ht="19.5" customHeight="1" x14ac:dyDescent="0.25">
      <c r="A108" s="61" t="s">
        <v>137</v>
      </c>
      <c r="B108" s="140" t="s">
        <v>390</v>
      </c>
      <c r="C108" s="100">
        <v>3189.2</v>
      </c>
      <c r="D108" s="102">
        <v>44796</v>
      </c>
      <c r="E108" s="50"/>
    </row>
    <row r="109" spans="1:5" ht="19.5" customHeight="1" x14ac:dyDescent="0.25">
      <c r="A109" s="61" t="s">
        <v>146</v>
      </c>
      <c r="B109" s="140" t="s">
        <v>96</v>
      </c>
      <c r="C109" s="100">
        <v>3140</v>
      </c>
      <c r="D109" s="102">
        <v>44804</v>
      </c>
      <c r="E109" s="50"/>
    </row>
    <row r="110" spans="1:5" ht="19.5" customHeight="1" x14ac:dyDescent="0.25">
      <c r="A110" s="61" t="s">
        <v>391</v>
      </c>
      <c r="B110" s="140" t="s">
        <v>381</v>
      </c>
      <c r="C110" s="100">
        <v>3070</v>
      </c>
      <c r="D110" s="102">
        <v>44796</v>
      </c>
      <c r="E110" s="50"/>
    </row>
    <row r="111" spans="1:5" ht="19.5" customHeight="1" x14ac:dyDescent="0.25">
      <c r="A111" s="61" t="s">
        <v>243</v>
      </c>
      <c r="B111" s="140" t="s">
        <v>392</v>
      </c>
      <c r="C111" s="100">
        <v>3003.32</v>
      </c>
      <c r="D111" s="102">
        <v>44791</v>
      </c>
      <c r="E111" s="50"/>
    </row>
    <row r="112" spans="1:5" ht="19.5" customHeight="1" x14ac:dyDescent="0.25">
      <c r="A112" s="61" t="s">
        <v>127</v>
      </c>
      <c r="B112" s="140" t="s">
        <v>393</v>
      </c>
      <c r="C112" s="100">
        <v>2962.81</v>
      </c>
      <c r="D112" s="102">
        <v>44796</v>
      </c>
      <c r="E112" s="50"/>
    </row>
    <row r="113" spans="1:5" ht="19.5" customHeight="1" x14ac:dyDescent="0.25">
      <c r="A113" s="61" t="s">
        <v>93</v>
      </c>
      <c r="B113" s="140" t="s">
        <v>91</v>
      </c>
      <c r="C113" s="100">
        <v>2925.05</v>
      </c>
      <c r="D113" s="102">
        <v>44776</v>
      </c>
      <c r="E113" s="50"/>
    </row>
    <row r="114" spans="1:5" ht="19.5" customHeight="1" x14ac:dyDescent="0.25">
      <c r="A114" s="61" t="s">
        <v>179</v>
      </c>
      <c r="B114" s="140" t="s">
        <v>96</v>
      </c>
      <c r="C114" s="100">
        <v>2878</v>
      </c>
      <c r="D114" s="102">
        <v>44784</v>
      </c>
      <c r="E114" s="50"/>
    </row>
    <row r="115" spans="1:5" ht="19.5" customHeight="1" x14ac:dyDescent="0.25">
      <c r="A115" s="61" t="s">
        <v>394</v>
      </c>
      <c r="B115" s="140" t="s">
        <v>395</v>
      </c>
      <c r="C115" s="100">
        <v>2865.8</v>
      </c>
      <c r="D115" s="102">
        <v>44784</v>
      </c>
      <c r="E115" s="50"/>
    </row>
    <row r="116" spans="1:5" ht="19.5" customHeight="1" x14ac:dyDescent="0.25">
      <c r="A116" s="61" t="s">
        <v>394</v>
      </c>
      <c r="B116" s="140" t="s">
        <v>396</v>
      </c>
      <c r="C116" s="100">
        <v>2865.8</v>
      </c>
      <c r="D116" s="102">
        <v>44804</v>
      </c>
      <c r="E116" s="50"/>
    </row>
    <row r="117" spans="1:5" ht="19.5" customHeight="1" x14ac:dyDescent="0.25">
      <c r="A117" s="61" t="s">
        <v>397</v>
      </c>
      <c r="B117" s="140" t="s">
        <v>398</v>
      </c>
      <c r="C117" s="100">
        <v>2864</v>
      </c>
      <c r="D117" s="102">
        <v>44791</v>
      </c>
      <c r="E117" s="50"/>
    </row>
    <row r="118" spans="1:5" ht="19.5" customHeight="1" x14ac:dyDescent="0.25">
      <c r="A118" s="61" t="s">
        <v>399</v>
      </c>
      <c r="B118" s="140" t="s">
        <v>400</v>
      </c>
      <c r="C118" s="100">
        <v>2743.78</v>
      </c>
      <c r="D118" s="102">
        <v>44789</v>
      </c>
      <c r="E118" s="50"/>
    </row>
    <row r="119" spans="1:5" ht="19.5" customHeight="1" x14ac:dyDescent="0.25">
      <c r="A119" s="61" t="s">
        <v>401</v>
      </c>
      <c r="B119" s="140" t="s">
        <v>402</v>
      </c>
      <c r="C119" s="100">
        <v>2672</v>
      </c>
      <c r="D119" s="102">
        <v>44782</v>
      </c>
      <c r="E119" s="50"/>
    </row>
    <row r="120" spans="1:5" ht="19.5" customHeight="1" x14ac:dyDescent="0.25">
      <c r="A120" s="61" t="s">
        <v>154</v>
      </c>
      <c r="B120" s="140" t="s">
        <v>403</v>
      </c>
      <c r="C120" s="100">
        <v>2663.81</v>
      </c>
      <c r="D120" s="102">
        <v>44804</v>
      </c>
      <c r="E120" s="50"/>
    </row>
    <row r="121" spans="1:5" ht="19.5" customHeight="1" x14ac:dyDescent="0.25">
      <c r="A121" s="61" t="s">
        <v>193</v>
      </c>
      <c r="B121" s="140" t="s">
        <v>98</v>
      </c>
      <c r="C121" s="100">
        <v>2624</v>
      </c>
      <c r="D121" s="102">
        <v>44796</v>
      </c>
      <c r="E121" s="50"/>
    </row>
    <row r="122" spans="1:5" ht="19.5" customHeight="1" x14ac:dyDescent="0.25">
      <c r="A122" s="61" t="s">
        <v>202</v>
      </c>
      <c r="B122" s="140" t="s">
        <v>404</v>
      </c>
      <c r="C122" s="100">
        <v>2559</v>
      </c>
      <c r="D122" s="102">
        <v>44775</v>
      </c>
      <c r="E122" s="50"/>
    </row>
    <row r="123" spans="1:5" ht="19.5" customHeight="1" x14ac:dyDescent="0.25">
      <c r="A123" s="61" t="s">
        <v>127</v>
      </c>
      <c r="B123" s="140" t="s">
        <v>405</v>
      </c>
      <c r="C123" s="100">
        <v>2554.52</v>
      </c>
      <c r="D123" s="102">
        <v>44775</v>
      </c>
      <c r="E123" s="50"/>
    </row>
    <row r="124" spans="1:5" ht="19.5" customHeight="1" x14ac:dyDescent="0.25">
      <c r="A124" s="61" t="s">
        <v>354</v>
      </c>
      <c r="B124" s="140" t="s">
        <v>406</v>
      </c>
      <c r="C124" s="100">
        <v>2529.9499999999998</v>
      </c>
      <c r="D124" s="102">
        <v>44782</v>
      </c>
      <c r="E124" s="50"/>
    </row>
    <row r="125" spans="1:5" ht="19.5" customHeight="1" x14ac:dyDescent="0.25">
      <c r="A125" s="61" t="s">
        <v>407</v>
      </c>
      <c r="B125" s="140" t="s">
        <v>103</v>
      </c>
      <c r="C125" s="100">
        <v>2451</v>
      </c>
      <c r="D125" s="102">
        <v>44804</v>
      </c>
      <c r="E125" s="50"/>
    </row>
    <row r="126" spans="1:5" ht="19.5" customHeight="1" x14ac:dyDescent="0.25">
      <c r="A126" s="61" t="s">
        <v>137</v>
      </c>
      <c r="B126" s="140" t="s">
        <v>253</v>
      </c>
      <c r="C126" s="100">
        <v>2426.9</v>
      </c>
      <c r="D126" s="102">
        <v>44775</v>
      </c>
      <c r="E126" s="50"/>
    </row>
    <row r="127" spans="1:5" ht="19.5" customHeight="1" x14ac:dyDescent="0.25">
      <c r="A127" s="61" t="s">
        <v>163</v>
      </c>
      <c r="B127" s="140" t="s">
        <v>408</v>
      </c>
      <c r="C127" s="100">
        <v>2423.42</v>
      </c>
      <c r="D127" s="102">
        <v>44804</v>
      </c>
      <c r="E127" s="50"/>
    </row>
    <row r="128" spans="1:5" ht="19.5" customHeight="1" x14ac:dyDescent="0.25">
      <c r="A128" s="61" t="s">
        <v>223</v>
      </c>
      <c r="B128" s="140" t="s">
        <v>232</v>
      </c>
      <c r="C128" s="100">
        <v>2402.5</v>
      </c>
      <c r="D128" s="102">
        <v>44775</v>
      </c>
      <c r="E128" s="50"/>
    </row>
    <row r="129" spans="1:5" ht="19.5" customHeight="1" x14ac:dyDescent="0.25">
      <c r="A129" s="61" t="s">
        <v>409</v>
      </c>
      <c r="B129" s="140" t="s">
        <v>98</v>
      </c>
      <c r="C129" s="100">
        <v>2400</v>
      </c>
      <c r="D129" s="102">
        <v>44775</v>
      </c>
      <c r="E129" s="50"/>
    </row>
    <row r="130" spans="1:5" ht="19.5" customHeight="1" x14ac:dyDescent="0.25">
      <c r="A130" s="61" t="s">
        <v>134</v>
      </c>
      <c r="B130" s="140" t="s">
        <v>410</v>
      </c>
      <c r="C130" s="100">
        <v>2365</v>
      </c>
      <c r="D130" s="102">
        <v>44804</v>
      </c>
      <c r="E130" s="50"/>
    </row>
    <row r="131" spans="1:5" ht="19.5" customHeight="1" x14ac:dyDescent="0.25">
      <c r="A131" s="61" t="s">
        <v>206</v>
      </c>
      <c r="B131" s="140" t="s">
        <v>96</v>
      </c>
      <c r="C131" s="100">
        <v>2338.46</v>
      </c>
      <c r="D131" s="102">
        <v>44784</v>
      </c>
      <c r="E131" s="50"/>
    </row>
    <row r="132" spans="1:5" ht="19.5" customHeight="1" x14ac:dyDescent="0.25">
      <c r="A132" s="61" t="s">
        <v>99</v>
      </c>
      <c r="B132" s="140" t="s">
        <v>96</v>
      </c>
      <c r="C132" s="100">
        <v>2305.85</v>
      </c>
      <c r="D132" s="102">
        <v>44796</v>
      </c>
      <c r="E132" s="50"/>
    </row>
    <row r="133" spans="1:5" ht="19.5" customHeight="1" x14ac:dyDescent="0.25">
      <c r="A133" s="61" t="s">
        <v>227</v>
      </c>
      <c r="B133" s="140" t="s">
        <v>411</v>
      </c>
      <c r="C133" s="100">
        <v>2288.4299999999998</v>
      </c>
      <c r="D133" s="102">
        <v>44782</v>
      </c>
      <c r="E133" s="50"/>
    </row>
    <row r="134" spans="1:5" ht="19.5" customHeight="1" x14ac:dyDescent="0.25">
      <c r="A134" s="61" t="s">
        <v>412</v>
      </c>
      <c r="B134" s="140" t="s">
        <v>413</v>
      </c>
      <c r="C134" s="100">
        <v>2273.5</v>
      </c>
      <c r="D134" s="102">
        <v>44782</v>
      </c>
      <c r="E134" s="50"/>
    </row>
    <row r="135" spans="1:5" ht="19.5" customHeight="1" x14ac:dyDescent="0.25">
      <c r="A135" s="61" t="s">
        <v>354</v>
      </c>
      <c r="B135" s="140" t="s">
        <v>173</v>
      </c>
      <c r="C135" s="100">
        <v>2195</v>
      </c>
      <c r="D135" s="102">
        <v>44802</v>
      </c>
      <c r="E135" s="50"/>
    </row>
    <row r="136" spans="1:5" ht="19.5" customHeight="1" x14ac:dyDescent="0.25">
      <c r="A136" s="61" t="s">
        <v>414</v>
      </c>
      <c r="B136" s="140" t="s">
        <v>656</v>
      </c>
      <c r="C136" s="100">
        <v>2100</v>
      </c>
      <c r="D136" s="102">
        <v>44782</v>
      </c>
      <c r="E136" s="50"/>
    </row>
    <row r="137" spans="1:5" ht="19.5" customHeight="1" x14ac:dyDescent="0.25">
      <c r="A137" s="61" t="s">
        <v>415</v>
      </c>
      <c r="B137" s="140" t="s">
        <v>416</v>
      </c>
      <c r="C137" s="100">
        <v>2091.9</v>
      </c>
      <c r="D137" s="102">
        <v>44802</v>
      </c>
      <c r="E137" s="50"/>
    </row>
    <row r="138" spans="1:5" ht="19.5" customHeight="1" x14ac:dyDescent="0.25">
      <c r="A138" s="61" t="s">
        <v>202</v>
      </c>
      <c r="B138" s="140" t="s">
        <v>220</v>
      </c>
      <c r="C138" s="100">
        <v>2064</v>
      </c>
      <c r="D138" s="102">
        <v>44796</v>
      </c>
      <c r="E138" s="50"/>
    </row>
    <row r="139" spans="1:5" ht="19.5" customHeight="1" x14ac:dyDescent="0.25">
      <c r="A139" s="61" t="s">
        <v>134</v>
      </c>
      <c r="B139" s="140" t="s">
        <v>417</v>
      </c>
      <c r="C139" s="100">
        <v>1990</v>
      </c>
      <c r="D139" s="102">
        <v>44796</v>
      </c>
      <c r="E139" s="50"/>
    </row>
    <row r="140" spans="1:5" ht="19.5" customHeight="1" x14ac:dyDescent="0.25">
      <c r="A140" s="61" t="s">
        <v>418</v>
      </c>
      <c r="B140" s="140" t="s">
        <v>419</v>
      </c>
      <c r="C140" s="100">
        <v>1988</v>
      </c>
      <c r="D140" s="102">
        <v>44776</v>
      </c>
      <c r="E140" s="50"/>
    </row>
    <row r="141" spans="1:5" ht="19.5" customHeight="1" x14ac:dyDescent="0.25">
      <c r="A141" s="61" t="s">
        <v>420</v>
      </c>
      <c r="B141" s="140" t="s">
        <v>96</v>
      </c>
      <c r="C141" s="100">
        <v>1960.78</v>
      </c>
      <c r="D141" s="102">
        <v>44782</v>
      </c>
      <c r="E141" s="50"/>
    </row>
    <row r="142" spans="1:5" ht="19.5" customHeight="1" x14ac:dyDescent="0.25">
      <c r="A142" s="61" t="s">
        <v>113</v>
      </c>
      <c r="B142" s="140" t="s">
        <v>104</v>
      </c>
      <c r="C142" s="100">
        <v>1937.69</v>
      </c>
      <c r="D142" s="102">
        <v>44804</v>
      </c>
      <c r="E142" s="50"/>
    </row>
    <row r="143" spans="1:5" ht="19.5" customHeight="1" x14ac:dyDescent="0.25">
      <c r="A143" s="61" t="s">
        <v>99</v>
      </c>
      <c r="B143" s="140" t="s">
        <v>96</v>
      </c>
      <c r="C143" s="100">
        <v>1921.61</v>
      </c>
      <c r="D143" s="102">
        <v>44791</v>
      </c>
      <c r="E143" s="50"/>
    </row>
    <row r="144" spans="1:5" ht="19.5" customHeight="1" x14ac:dyDescent="0.25">
      <c r="A144" s="61" t="s">
        <v>421</v>
      </c>
      <c r="B144" s="140" t="s">
        <v>422</v>
      </c>
      <c r="C144" s="100">
        <v>1920</v>
      </c>
      <c r="D144" s="102">
        <v>44797</v>
      </c>
      <c r="E144" s="50"/>
    </row>
    <row r="145" spans="1:5" ht="19.5" customHeight="1" x14ac:dyDescent="0.25">
      <c r="A145" s="61" t="s">
        <v>154</v>
      </c>
      <c r="B145" s="140" t="s">
        <v>403</v>
      </c>
      <c r="C145" s="100">
        <v>1876.84</v>
      </c>
      <c r="D145" s="102">
        <v>44775</v>
      </c>
      <c r="E145" s="50"/>
    </row>
    <row r="146" spans="1:5" ht="19.5" customHeight="1" x14ac:dyDescent="0.25">
      <c r="A146" s="61" t="s">
        <v>420</v>
      </c>
      <c r="B146" s="140" t="s">
        <v>96</v>
      </c>
      <c r="C146" s="100">
        <v>1830.48</v>
      </c>
      <c r="D146" s="102">
        <v>44784</v>
      </c>
      <c r="E146" s="50"/>
    </row>
    <row r="147" spans="1:5" ht="19.5" customHeight="1" x14ac:dyDescent="0.25">
      <c r="A147" s="61" t="s">
        <v>190</v>
      </c>
      <c r="B147" s="140" t="s">
        <v>121</v>
      </c>
      <c r="C147" s="100">
        <v>1783.3</v>
      </c>
      <c r="D147" s="102">
        <v>44804</v>
      </c>
      <c r="E147" s="50"/>
    </row>
    <row r="148" spans="1:5" ht="19.5" customHeight="1" x14ac:dyDescent="0.25">
      <c r="A148" s="61" t="s">
        <v>423</v>
      </c>
      <c r="B148" s="140" t="s">
        <v>208</v>
      </c>
      <c r="C148" s="100">
        <v>1750</v>
      </c>
      <c r="D148" s="102">
        <v>44796</v>
      </c>
      <c r="E148" s="50"/>
    </row>
    <row r="149" spans="1:5" ht="19.5" customHeight="1" x14ac:dyDescent="0.25">
      <c r="A149" s="61" t="s">
        <v>116</v>
      </c>
      <c r="B149" s="140" t="s">
        <v>203</v>
      </c>
      <c r="C149" s="100">
        <v>1734.64</v>
      </c>
      <c r="D149" s="102">
        <v>44789</v>
      </c>
      <c r="E149" s="50"/>
    </row>
    <row r="150" spans="1:5" ht="19.5" customHeight="1" x14ac:dyDescent="0.25">
      <c r="A150" s="61" t="s">
        <v>424</v>
      </c>
      <c r="B150" s="140" t="s">
        <v>425</v>
      </c>
      <c r="C150" s="100">
        <v>1725</v>
      </c>
      <c r="D150" s="102">
        <v>44791</v>
      </c>
      <c r="E150" s="50"/>
    </row>
    <row r="151" spans="1:5" ht="19.5" customHeight="1" x14ac:dyDescent="0.25">
      <c r="A151" s="61" t="s">
        <v>426</v>
      </c>
      <c r="B151" s="140" t="s">
        <v>427</v>
      </c>
      <c r="C151" s="100">
        <v>1722</v>
      </c>
      <c r="D151" s="102">
        <v>44796</v>
      </c>
      <c r="E151" s="50"/>
    </row>
    <row r="152" spans="1:5" ht="19.5" customHeight="1" x14ac:dyDescent="0.25">
      <c r="A152" s="61" t="s">
        <v>412</v>
      </c>
      <c r="B152" s="140" t="s">
        <v>413</v>
      </c>
      <c r="C152" s="100">
        <v>1717.43</v>
      </c>
      <c r="D152" s="102">
        <v>44784</v>
      </c>
      <c r="E152" s="50"/>
    </row>
    <row r="153" spans="1:5" ht="19.5" customHeight="1" x14ac:dyDescent="0.25">
      <c r="A153" s="61" t="s">
        <v>222</v>
      </c>
      <c r="B153" s="140" t="s">
        <v>98</v>
      </c>
      <c r="C153" s="100">
        <v>1713.6</v>
      </c>
      <c r="D153" s="102">
        <v>44775</v>
      </c>
      <c r="E153" s="50"/>
    </row>
    <row r="154" spans="1:5" ht="19.5" customHeight="1" x14ac:dyDescent="0.25">
      <c r="A154" s="61" t="s">
        <v>161</v>
      </c>
      <c r="B154" s="140" t="s">
        <v>361</v>
      </c>
      <c r="C154" s="100">
        <v>1712.5</v>
      </c>
      <c r="D154" s="102">
        <v>44782</v>
      </c>
      <c r="E154" s="50"/>
    </row>
    <row r="155" spans="1:5" ht="19.5" customHeight="1" x14ac:dyDescent="0.25">
      <c r="A155" s="61" t="s">
        <v>428</v>
      </c>
      <c r="B155" s="140" t="s">
        <v>429</v>
      </c>
      <c r="C155" s="100">
        <v>1695</v>
      </c>
      <c r="D155" s="102">
        <v>44775</v>
      </c>
      <c r="E155" s="50"/>
    </row>
    <row r="156" spans="1:5" ht="19.5" customHeight="1" x14ac:dyDescent="0.25">
      <c r="A156" s="61" t="s">
        <v>195</v>
      </c>
      <c r="B156" s="140" t="s">
        <v>430</v>
      </c>
      <c r="C156" s="100">
        <v>1693.38</v>
      </c>
      <c r="D156" s="102">
        <v>44775</v>
      </c>
      <c r="E156" s="50"/>
    </row>
    <row r="157" spans="1:5" ht="19.5" customHeight="1" x14ac:dyDescent="0.25">
      <c r="A157" s="61" t="s">
        <v>113</v>
      </c>
      <c r="B157" s="140" t="s">
        <v>104</v>
      </c>
      <c r="C157" s="100">
        <v>1678.94</v>
      </c>
      <c r="D157" s="102">
        <v>44791</v>
      </c>
      <c r="E157" s="50"/>
    </row>
    <row r="158" spans="1:5" ht="19.5" customHeight="1" x14ac:dyDescent="0.25">
      <c r="A158" s="61" t="s">
        <v>125</v>
      </c>
      <c r="B158" s="140" t="s">
        <v>96</v>
      </c>
      <c r="C158" s="100">
        <v>1678</v>
      </c>
      <c r="D158" s="102">
        <v>44802</v>
      </c>
      <c r="E158" s="50"/>
    </row>
    <row r="159" spans="1:5" ht="19.5" customHeight="1" x14ac:dyDescent="0.25">
      <c r="A159" s="61" t="s">
        <v>431</v>
      </c>
      <c r="B159" s="140" t="s">
        <v>432</v>
      </c>
      <c r="C159" s="100">
        <v>1620</v>
      </c>
      <c r="D159" s="102">
        <v>44782</v>
      </c>
      <c r="E159" s="50"/>
    </row>
    <row r="160" spans="1:5" ht="19.5" customHeight="1" x14ac:dyDescent="0.25">
      <c r="A160" s="61" t="s">
        <v>192</v>
      </c>
      <c r="B160" s="140" t="s">
        <v>433</v>
      </c>
      <c r="C160" s="100">
        <v>1614</v>
      </c>
      <c r="D160" s="102">
        <v>44804</v>
      </c>
      <c r="E160" s="50"/>
    </row>
    <row r="161" spans="1:5" ht="19.5" customHeight="1" x14ac:dyDescent="0.25">
      <c r="A161" s="61" t="s">
        <v>434</v>
      </c>
      <c r="B161" s="140" t="s">
        <v>435</v>
      </c>
      <c r="C161" s="100">
        <v>1613.79</v>
      </c>
      <c r="D161" s="102">
        <v>44789</v>
      </c>
      <c r="E161" s="50"/>
    </row>
    <row r="162" spans="1:5" ht="19.5" customHeight="1" x14ac:dyDescent="0.25">
      <c r="A162" s="61" t="s">
        <v>195</v>
      </c>
      <c r="B162" s="140" t="s">
        <v>228</v>
      </c>
      <c r="C162" s="100">
        <v>1612.66</v>
      </c>
      <c r="D162" s="102">
        <v>44791</v>
      </c>
      <c r="E162" s="50"/>
    </row>
    <row r="163" spans="1:5" ht="19.5" customHeight="1" x14ac:dyDescent="0.25">
      <c r="A163" s="61" t="s">
        <v>175</v>
      </c>
      <c r="B163" s="140" t="s">
        <v>98</v>
      </c>
      <c r="C163" s="100">
        <v>1612.5</v>
      </c>
      <c r="D163" s="102">
        <v>44775</v>
      </c>
      <c r="E163" s="50"/>
    </row>
    <row r="164" spans="1:5" ht="19.5" customHeight="1" x14ac:dyDescent="0.25">
      <c r="A164" s="61" t="s">
        <v>192</v>
      </c>
      <c r="B164" s="140" t="s">
        <v>102</v>
      </c>
      <c r="C164" s="100">
        <v>1599.92</v>
      </c>
      <c r="D164" s="102">
        <v>44790</v>
      </c>
      <c r="E164" s="50"/>
    </row>
    <row r="165" spans="1:5" ht="19.5" customHeight="1" x14ac:dyDescent="0.25">
      <c r="A165" s="61" t="s">
        <v>134</v>
      </c>
      <c r="B165" s="140" t="s">
        <v>364</v>
      </c>
      <c r="C165" s="100">
        <v>1563.73</v>
      </c>
      <c r="D165" s="102">
        <v>44784</v>
      </c>
      <c r="E165" s="50"/>
    </row>
    <row r="166" spans="1:5" ht="19.5" customHeight="1" x14ac:dyDescent="0.25">
      <c r="A166" s="61" t="s">
        <v>190</v>
      </c>
      <c r="B166" s="140" t="s">
        <v>111</v>
      </c>
      <c r="C166" s="100">
        <v>1553.8</v>
      </c>
      <c r="D166" s="102">
        <v>44782</v>
      </c>
      <c r="E166" s="50"/>
    </row>
    <row r="167" spans="1:5" ht="19.5" customHeight="1" x14ac:dyDescent="0.25">
      <c r="A167" s="61" t="s">
        <v>436</v>
      </c>
      <c r="B167" s="140" t="s">
        <v>109</v>
      </c>
      <c r="C167" s="100">
        <v>1546.73</v>
      </c>
      <c r="D167" s="102">
        <v>44804</v>
      </c>
      <c r="E167" s="50"/>
    </row>
    <row r="168" spans="1:5" ht="19.5" customHeight="1" x14ac:dyDescent="0.25">
      <c r="A168" s="61" t="s">
        <v>437</v>
      </c>
      <c r="B168" s="140" t="s">
        <v>96</v>
      </c>
      <c r="C168" s="100">
        <v>1535</v>
      </c>
      <c r="D168" s="102">
        <v>44789</v>
      </c>
      <c r="E168" s="50"/>
    </row>
    <row r="169" spans="1:5" ht="19.5" customHeight="1" x14ac:dyDescent="0.25">
      <c r="A169" s="61" t="s">
        <v>193</v>
      </c>
      <c r="B169" s="140" t="s">
        <v>438</v>
      </c>
      <c r="C169" s="100">
        <v>1524.34</v>
      </c>
      <c r="D169" s="102">
        <v>44789</v>
      </c>
      <c r="E169" s="50"/>
    </row>
    <row r="170" spans="1:5" ht="19.5" customHeight="1" x14ac:dyDescent="0.25">
      <c r="A170" s="61" t="s">
        <v>135</v>
      </c>
      <c r="B170" s="140" t="s">
        <v>96</v>
      </c>
      <c r="C170" s="100">
        <v>1520</v>
      </c>
      <c r="D170" s="102">
        <v>44782</v>
      </c>
      <c r="E170" s="50"/>
    </row>
    <row r="171" spans="1:5" ht="19.5" customHeight="1" x14ac:dyDescent="0.25">
      <c r="A171" s="61" t="s">
        <v>207</v>
      </c>
      <c r="B171" s="140" t="s">
        <v>103</v>
      </c>
      <c r="C171" s="100">
        <v>1511.18</v>
      </c>
      <c r="D171" s="102">
        <v>44789</v>
      </c>
      <c r="E171" s="50"/>
    </row>
    <row r="172" spans="1:5" ht="19.5" customHeight="1" x14ac:dyDescent="0.25">
      <c r="A172" s="61" t="s">
        <v>113</v>
      </c>
      <c r="B172" s="140" t="s">
        <v>117</v>
      </c>
      <c r="C172" s="100">
        <v>1508.02</v>
      </c>
      <c r="D172" s="102">
        <v>44775</v>
      </c>
      <c r="E172" s="50"/>
    </row>
    <row r="173" spans="1:5" ht="19.5" customHeight="1" x14ac:dyDescent="0.25">
      <c r="A173" s="61" t="s">
        <v>439</v>
      </c>
      <c r="B173" s="140" t="s">
        <v>98</v>
      </c>
      <c r="C173" s="100">
        <v>1499</v>
      </c>
      <c r="D173" s="102">
        <v>44789</v>
      </c>
      <c r="E173" s="50"/>
    </row>
    <row r="174" spans="1:5" ht="19.5" customHeight="1" x14ac:dyDescent="0.25">
      <c r="A174" s="61" t="s">
        <v>440</v>
      </c>
      <c r="B174" s="140" t="s">
        <v>177</v>
      </c>
      <c r="C174" s="100">
        <v>1494</v>
      </c>
      <c r="D174" s="102">
        <v>44784</v>
      </c>
      <c r="E174" s="50"/>
    </row>
    <row r="175" spans="1:5" ht="19.5" customHeight="1" x14ac:dyDescent="0.25">
      <c r="A175" s="61" t="s">
        <v>93</v>
      </c>
      <c r="B175" s="140" t="s">
        <v>91</v>
      </c>
      <c r="C175" s="100">
        <v>1463.79</v>
      </c>
      <c r="D175" s="102">
        <v>44776</v>
      </c>
      <c r="E175" s="50"/>
    </row>
    <row r="176" spans="1:5" ht="19.5" customHeight="1" x14ac:dyDescent="0.25">
      <c r="A176" s="61" t="s">
        <v>93</v>
      </c>
      <c r="B176" s="140" t="s">
        <v>91</v>
      </c>
      <c r="C176" s="100">
        <v>1463.79</v>
      </c>
      <c r="D176" s="102">
        <v>44777</v>
      </c>
      <c r="E176" s="50"/>
    </row>
    <row r="177" spans="1:5" ht="19.5" customHeight="1" x14ac:dyDescent="0.25">
      <c r="A177" s="61" t="s">
        <v>153</v>
      </c>
      <c r="B177" s="140" t="s">
        <v>128</v>
      </c>
      <c r="C177" s="100">
        <v>1400</v>
      </c>
      <c r="D177" s="102">
        <v>44802</v>
      </c>
      <c r="E177" s="50"/>
    </row>
    <row r="178" spans="1:5" ht="19.5" customHeight="1" x14ac:dyDescent="0.25">
      <c r="A178" s="61" t="s">
        <v>441</v>
      </c>
      <c r="B178" s="140" t="s">
        <v>220</v>
      </c>
      <c r="C178" s="100">
        <v>1380</v>
      </c>
      <c r="D178" s="102">
        <v>44790</v>
      </c>
      <c r="E178" s="50"/>
    </row>
    <row r="179" spans="1:5" ht="19.5" customHeight="1" x14ac:dyDescent="0.25">
      <c r="A179" s="61" t="s">
        <v>442</v>
      </c>
      <c r="B179" s="140" t="s">
        <v>443</v>
      </c>
      <c r="C179" s="100">
        <v>1347.9</v>
      </c>
      <c r="D179" s="102">
        <v>44790</v>
      </c>
      <c r="E179" s="50"/>
    </row>
    <row r="180" spans="1:5" ht="19.5" customHeight="1" x14ac:dyDescent="0.25">
      <c r="A180" s="61" t="s">
        <v>444</v>
      </c>
      <c r="B180" s="140" t="s">
        <v>220</v>
      </c>
      <c r="C180" s="100">
        <v>1335</v>
      </c>
      <c r="D180" s="102">
        <v>44790</v>
      </c>
      <c r="E180" s="50"/>
    </row>
    <row r="181" spans="1:5" ht="19.5" customHeight="1" x14ac:dyDescent="0.25">
      <c r="A181" s="61" t="s">
        <v>445</v>
      </c>
      <c r="B181" s="140" t="s">
        <v>177</v>
      </c>
      <c r="C181" s="100">
        <v>1328.4</v>
      </c>
      <c r="D181" s="102">
        <v>44782</v>
      </c>
      <c r="E181" s="50"/>
    </row>
    <row r="182" spans="1:5" ht="19.5" customHeight="1" x14ac:dyDescent="0.25">
      <c r="A182" s="61" t="s">
        <v>190</v>
      </c>
      <c r="B182" s="140" t="s">
        <v>111</v>
      </c>
      <c r="C182" s="100">
        <v>1324</v>
      </c>
      <c r="D182" s="102">
        <v>44802</v>
      </c>
      <c r="E182" s="50"/>
    </row>
    <row r="183" spans="1:5" ht="19.5" customHeight="1" x14ac:dyDescent="0.25">
      <c r="A183" s="61" t="s">
        <v>241</v>
      </c>
      <c r="B183" s="140" t="s">
        <v>446</v>
      </c>
      <c r="C183" s="100">
        <v>1314.28</v>
      </c>
      <c r="D183" s="102">
        <v>44789</v>
      </c>
      <c r="E183" s="50"/>
    </row>
    <row r="184" spans="1:5" ht="19.5" customHeight="1" x14ac:dyDescent="0.25">
      <c r="A184" s="61" t="s">
        <v>447</v>
      </c>
      <c r="B184" s="140" t="s">
        <v>413</v>
      </c>
      <c r="C184" s="100">
        <v>1310.4000000000001</v>
      </c>
      <c r="D184" s="102">
        <v>44784</v>
      </c>
      <c r="E184" s="50"/>
    </row>
    <row r="185" spans="1:5" ht="19.5" customHeight="1" x14ac:dyDescent="0.25">
      <c r="A185" s="61" t="s">
        <v>448</v>
      </c>
      <c r="B185" s="140" t="s">
        <v>449</v>
      </c>
      <c r="C185" s="100">
        <v>1298.7</v>
      </c>
      <c r="D185" s="102">
        <v>44789</v>
      </c>
      <c r="E185" s="50"/>
    </row>
    <row r="186" spans="1:5" ht="19.5" customHeight="1" x14ac:dyDescent="0.25">
      <c r="A186" s="61" t="s">
        <v>200</v>
      </c>
      <c r="B186" s="140" t="s">
        <v>115</v>
      </c>
      <c r="C186" s="100">
        <v>1298.6500000000001</v>
      </c>
      <c r="D186" s="102">
        <v>44804</v>
      </c>
      <c r="E186" s="50"/>
    </row>
    <row r="187" spans="1:5" ht="19.5" customHeight="1" x14ac:dyDescent="0.25">
      <c r="A187" s="61" t="s">
        <v>450</v>
      </c>
      <c r="B187" s="140" t="s">
        <v>451</v>
      </c>
      <c r="C187" s="100">
        <v>1295</v>
      </c>
      <c r="D187" s="102">
        <v>44784</v>
      </c>
      <c r="E187" s="50"/>
    </row>
    <row r="188" spans="1:5" ht="19.5" customHeight="1" x14ac:dyDescent="0.25">
      <c r="A188" s="61" t="s">
        <v>100</v>
      </c>
      <c r="B188" s="140" t="s">
        <v>452</v>
      </c>
      <c r="C188" s="100">
        <v>1264.93</v>
      </c>
      <c r="D188" s="102">
        <v>44782</v>
      </c>
      <c r="E188" s="50"/>
    </row>
    <row r="189" spans="1:5" ht="19.5" customHeight="1" x14ac:dyDescent="0.25">
      <c r="A189" s="61" t="s">
        <v>453</v>
      </c>
      <c r="B189" s="140" t="s">
        <v>454</v>
      </c>
      <c r="C189" s="100">
        <v>1250</v>
      </c>
      <c r="D189" s="102">
        <v>44775</v>
      </c>
      <c r="E189" s="50"/>
    </row>
    <row r="190" spans="1:5" ht="19.5" customHeight="1" x14ac:dyDescent="0.25">
      <c r="A190" s="61" t="s">
        <v>455</v>
      </c>
      <c r="B190" s="140" t="s">
        <v>456</v>
      </c>
      <c r="C190" s="100">
        <v>1242.0999999999999</v>
      </c>
      <c r="D190" s="102">
        <v>44802</v>
      </c>
      <c r="E190" s="50"/>
    </row>
    <row r="191" spans="1:5" ht="19.5" customHeight="1" x14ac:dyDescent="0.25">
      <c r="A191" s="61" t="s">
        <v>225</v>
      </c>
      <c r="B191" s="140" t="s">
        <v>111</v>
      </c>
      <c r="C191" s="100">
        <v>1235.98</v>
      </c>
      <c r="D191" s="102">
        <v>44789</v>
      </c>
      <c r="E191" s="50"/>
    </row>
    <row r="192" spans="1:5" ht="19.5" customHeight="1" x14ac:dyDescent="0.25">
      <c r="A192" s="61" t="s">
        <v>134</v>
      </c>
      <c r="B192" s="140" t="s">
        <v>364</v>
      </c>
      <c r="C192" s="100">
        <v>1235.68</v>
      </c>
      <c r="D192" s="102">
        <v>44789</v>
      </c>
      <c r="E192" s="50"/>
    </row>
    <row r="193" spans="1:5" ht="19.5" customHeight="1" x14ac:dyDescent="0.25">
      <c r="A193" s="61" t="s">
        <v>331</v>
      </c>
      <c r="B193" s="140" t="s">
        <v>457</v>
      </c>
      <c r="C193" s="100">
        <v>1222.8</v>
      </c>
      <c r="D193" s="102">
        <v>44784</v>
      </c>
      <c r="E193" s="50"/>
    </row>
    <row r="194" spans="1:5" ht="19.5" customHeight="1" x14ac:dyDescent="0.25">
      <c r="A194" s="61" t="s">
        <v>198</v>
      </c>
      <c r="B194" s="140" t="s">
        <v>199</v>
      </c>
      <c r="C194" s="100">
        <v>1216.27</v>
      </c>
      <c r="D194" s="102">
        <v>44797</v>
      </c>
      <c r="E194" s="50"/>
    </row>
    <row r="195" spans="1:5" ht="19.5" customHeight="1" x14ac:dyDescent="0.25">
      <c r="A195" s="61" t="s">
        <v>458</v>
      </c>
      <c r="B195" s="140" t="s">
        <v>459</v>
      </c>
      <c r="C195" s="100">
        <v>1159.8800000000001</v>
      </c>
      <c r="D195" s="102">
        <v>44790</v>
      </c>
      <c r="E195" s="50"/>
    </row>
    <row r="196" spans="1:5" ht="19.5" customHeight="1" x14ac:dyDescent="0.25">
      <c r="A196" s="61" t="s">
        <v>218</v>
      </c>
      <c r="B196" s="140" t="s">
        <v>98</v>
      </c>
      <c r="C196" s="100">
        <v>1150</v>
      </c>
      <c r="D196" s="102">
        <v>44775</v>
      </c>
      <c r="E196" s="50"/>
    </row>
    <row r="197" spans="1:5" ht="19.5" customHeight="1" x14ac:dyDescent="0.25">
      <c r="A197" s="61" t="s">
        <v>218</v>
      </c>
      <c r="B197" s="140" t="s">
        <v>98</v>
      </c>
      <c r="C197" s="100">
        <v>1150</v>
      </c>
      <c r="D197" s="102">
        <v>44784</v>
      </c>
      <c r="E197" s="50"/>
    </row>
    <row r="198" spans="1:5" ht="19.5" customHeight="1" x14ac:dyDescent="0.25">
      <c r="A198" s="61" t="s">
        <v>226</v>
      </c>
      <c r="B198" s="140" t="s">
        <v>460</v>
      </c>
      <c r="C198" s="100">
        <v>1127.95</v>
      </c>
      <c r="D198" s="102">
        <v>44782</v>
      </c>
      <c r="E198" s="50"/>
    </row>
    <row r="199" spans="1:5" ht="19.5" customHeight="1" x14ac:dyDescent="0.25">
      <c r="A199" s="61" t="s">
        <v>108</v>
      </c>
      <c r="B199" s="140" t="s">
        <v>97</v>
      </c>
      <c r="C199" s="100">
        <v>1125.6099999999999</v>
      </c>
      <c r="D199" s="102">
        <v>44782</v>
      </c>
      <c r="E199" s="50"/>
    </row>
    <row r="200" spans="1:5" ht="19.5" customHeight="1" x14ac:dyDescent="0.25">
      <c r="A200" s="61" t="s">
        <v>188</v>
      </c>
      <c r="B200" s="140" t="s">
        <v>232</v>
      </c>
      <c r="C200" s="100">
        <v>1103.18</v>
      </c>
      <c r="D200" s="102">
        <v>44789</v>
      </c>
      <c r="E200" s="50"/>
    </row>
    <row r="201" spans="1:5" ht="19.5" customHeight="1" x14ac:dyDescent="0.25">
      <c r="A201" s="61" t="s">
        <v>153</v>
      </c>
      <c r="B201" s="140" t="s">
        <v>461</v>
      </c>
      <c r="C201" s="100">
        <v>1100</v>
      </c>
      <c r="D201" s="102">
        <v>44796</v>
      </c>
      <c r="E201" s="50"/>
    </row>
    <row r="202" spans="1:5" ht="19.5" customHeight="1" x14ac:dyDescent="0.25">
      <c r="A202" s="61" t="s">
        <v>153</v>
      </c>
      <c r="B202" s="140" t="s">
        <v>128</v>
      </c>
      <c r="C202" s="100">
        <v>1100</v>
      </c>
      <c r="D202" s="102">
        <v>44797</v>
      </c>
      <c r="E202" s="50"/>
    </row>
    <row r="203" spans="1:5" ht="19.5" customHeight="1" x14ac:dyDescent="0.25">
      <c r="A203" s="61" t="s">
        <v>462</v>
      </c>
      <c r="B203" s="140" t="s">
        <v>463</v>
      </c>
      <c r="C203" s="100">
        <v>1070.04</v>
      </c>
      <c r="D203" s="102">
        <v>44782</v>
      </c>
      <c r="E203" s="50"/>
    </row>
    <row r="204" spans="1:5" ht="19.5" customHeight="1" x14ac:dyDescent="0.25">
      <c r="A204" s="61" t="s">
        <v>464</v>
      </c>
      <c r="B204" s="140" t="s">
        <v>177</v>
      </c>
      <c r="C204" s="100">
        <v>1053.26</v>
      </c>
      <c r="D204" s="102">
        <v>44782</v>
      </c>
      <c r="E204" s="50"/>
    </row>
    <row r="205" spans="1:5" ht="19.5" customHeight="1" x14ac:dyDescent="0.25">
      <c r="A205" s="61" t="s">
        <v>179</v>
      </c>
      <c r="B205" s="140" t="s">
        <v>111</v>
      </c>
      <c r="C205" s="100">
        <v>1038.54</v>
      </c>
      <c r="D205" s="102">
        <v>44782</v>
      </c>
      <c r="E205" s="50"/>
    </row>
    <row r="206" spans="1:5" ht="19.5" customHeight="1" x14ac:dyDescent="0.25">
      <c r="A206" s="61" t="s">
        <v>465</v>
      </c>
      <c r="B206" s="140" t="s">
        <v>466</v>
      </c>
      <c r="C206" s="100">
        <v>1038.4000000000001</v>
      </c>
      <c r="D206" s="102">
        <v>44796</v>
      </c>
      <c r="E206" s="50"/>
    </row>
    <row r="207" spans="1:5" ht="19.5" customHeight="1" x14ac:dyDescent="0.25">
      <c r="A207" s="61" t="s">
        <v>133</v>
      </c>
      <c r="B207" s="140" t="s">
        <v>91</v>
      </c>
      <c r="C207" s="100">
        <v>1012.53</v>
      </c>
      <c r="D207" s="102">
        <v>44791</v>
      </c>
      <c r="E207" s="50"/>
    </row>
    <row r="208" spans="1:5" ht="19.5" customHeight="1" x14ac:dyDescent="0.25">
      <c r="A208" s="61" t="s">
        <v>467</v>
      </c>
      <c r="B208" s="140" t="s">
        <v>176</v>
      </c>
      <c r="C208" s="100">
        <v>1009.8</v>
      </c>
      <c r="D208" s="102">
        <v>44784</v>
      </c>
      <c r="E208" s="50"/>
    </row>
    <row r="209" spans="1:5" ht="19.5" customHeight="1" x14ac:dyDescent="0.25">
      <c r="A209" s="61" t="s">
        <v>112</v>
      </c>
      <c r="B209" s="140" t="s">
        <v>106</v>
      </c>
      <c r="C209" s="100">
        <v>1000.69</v>
      </c>
      <c r="D209" s="102">
        <v>44804</v>
      </c>
      <c r="E209" s="50"/>
    </row>
    <row r="210" spans="1:5" ht="19.5" customHeight="1" x14ac:dyDescent="0.25">
      <c r="A210" s="61" t="s">
        <v>468</v>
      </c>
      <c r="B210" s="140" t="s">
        <v>128</v>
      </c>
      <c r="C210" s="100">
        <v>1000</v>
      </c>
      <c r="D210" s="102">
        <v>44776</v>
      </c>
      <c r="E210" s="50"/>
    </row>
    <row r="211" spans="1:5" ht="19.5" customHeight="1" x14ac:dyDescent="0.25">
      <c r="A211" s="61" t="s">
        <v>469</v>
      </c>
      <c r="B211" s="140" t="s">
        <v>470</v>
      </c>
      <c r="C211" s="100">
        <v>1000</v>
      </c>
      <c r="D211" s="102">
        <v>44789</v>
      </c>
      <c r="E211" s="50"/>
    </row>
    <row r="212" spans="1:5" ht="19.5" customHeight="1" x14ac:dyDescent="0.25">
      <c r="A212" s="61" t="s">
        <v>172</v>
      </c>
      <c r="B212" s="140" t="s">
        <v>98</v>
      </c>
      <c r="C212" s="100">
        <v>1000</v>
      </c>
      <c r="D212" s="102">
        <v>44790</v>
      </c>
      <c r="E212" s="50"/>
    </row>
    <row r="213" spans="1:5" ht="19.5" customHeight="1" x14ac:dyDescent="0.25">
      <c r="A213" s="61" t="s">
        <v>471</v>
      </c>
      <c r="B213" s="140" t="s">
        <v>449</v>
      </c>
      <c r="C213" s="100">
        <v>1000</v>
      </c>
      <c r="D213" s="102">
        <v>44791</v>
      </c>
    </row>
    <row r="214" spans="1:5" ht="19.5" customHeight="1" x14ac:dyDescent="0.25">
      <c r="A214" s="61" t="s">
        <v>153</v>
      </c>
      <c r="B214" s="140" t="s">
        <v>472</v>
      </c>
      <c r="C214" s="100">
        <v>1000</v>
      </c>
      <c r="D214" s="102">
        <v>44796</v>
      </c>
    </row>
    <row r="215" spans="1:5" ht="19.5" customHeight="1" x14ac:dyDescent="0.25">
      <c r="A215" s="61" t="s">
        <v>127</v>
      </c>
      <c r="B215" s="140" t="s">
        <v>473</v>
      </c>
      <c r="C215" s="100">
        <v>999.99</v>
      </c>
      <c r="D215" s="102">
        <v>44802</v>
      </c>
    </row>
    <row r="216" spans="1:5" ht="19.5" customHeight="1" x14ac:dyDescent="0.25">
      <c r="A216" s="61" t="s">
        <v>474</v>
      </c>
      <c r="B216" s="140" t="s">
        <v>475</v>
      </c>
      <c r="C216" s="100">
        <v>969.94</v>
      </c>
      <c r="D216" s="102">
        <v>44802</v>
      </c>
    </row>
    <row r="217" spans="1:5" ht="19.5" customHeight="1" x14ac:dyDescent="0.25">
      <c r="A217" s="61" t="s">
        <v>101</v>
      </c>
      <c r="B217" s="140" t="s">
        <v>476</v>
      </c>
      <c r="C217" s="100">
        <v>969.33</v>
      </c>
      <c r="D217" s="102">
        <v>44804</v>
      </c>
    </row>
    <row r="218" spans="1:5" ht="19.5" customHeight="1" x14ac:dyDescent="0.25">
      <c r="A218" s="61" t="s">
        <v>101</v>
      </c>
      <c r="B218" s="140" t="s">
        <v>345</v>
      </c>
      <c r="C218" s="100">
        <v>955</v>
      </c>
      <c r="D218" s="102">
        <v>44776</v>
      </c>
    </row>
    <row r="219" spans="1:5" ht="19.5" customHeight="1" x14ac:dyDescent="0.25">
      <c r="A219" s="61" t="s">
        <v>148</v>
      </c>
      <c r="B219" s="140" t="s">
        <v>231</v>
      </c>
      <c r="C219" s="100">
        <v>944</v>
      </c>
      <c r="D219" s="102">
        <v>44804</v>
      </c>
    </row>
    <row r="220" spans="1:5" ht="19.5" customHeight="1" x14ac:dyDescent="0.25">
      <c r="A220" s="61" t="s">
        <v>477</v>
      </c>
      <c r="B220" s="140" t="s">
        <v>478</v>
      </c>
      <c r="C220" s="100">
        <v>940.63</v>
      </c>
      <c r="D220" s="102">
        <v>44789</v>
      </c>
    </row>
    <row r="221" spans="1:5" ht="19.5" customHeight="1" x14ac:dyDescent="0.25">
      <c r="A221" s="61" t="s">
        <v>479</v>
      </c>
      <c r="B221" s="140" t="s">
        <v>480</v>
      </c>
      <c r="C221" s="100">
        <v>930</v>
      </c>
      <c r="D221" s="102">
        <v>44804</v>
      </c>
    </row>
    <row r="222" spans="1:5" ht="19.5" customHeight="1" x14ac:dyDescent="0.25">
      <c r="A222" s="61" t="s">
        <v>436</v>
      </c>
      <c r="B222" s="140" t="s">
        <v>109</v>
      </c>
      <c r="C222" s="100">
        <v>920.71</v>
      </c>
      <c r="D222" s="102">
        <v>44775</v>
      </c>
    </row>
    <row r="223" spans="1:5" ht="19.5" customHeight="1" x14ac:dyDescent="0.25">
      <c r="A223" s="61" t="s">
        <v>481</v>
      </c>
      <c r="B223" s="140" t="s">
        <v>96</v>
      </c>
      <c r="C223" s="100">
        <v>917.63</v>
      </c>
      <c r="D223" s="102">
        <v>44789</v>
      </c>
    </row>
    <row r="224" spans="1:5" ht="19.5" customHeight="1" x14ac:dyDescent="0.25">
      <c r="A224" s="61" t="s">
        <v>482</v>
      </c>
      <c r="B224" s="140" t="s">
        <v>173</v>
      </c>
      <c r="C224" s="100">
        <v>900</v>
      </c>
      <c r="D224" s="102">
        <v>44789</v>
      </c>
    </row>
    <row r="225" spans="1:4" ht="19.5" customHeight="1" x14ac:dyDescent="0.25">
      <c r="A225" s="61" t="s">
        <v>467</v>
      </c>
      <c r="B225" s="140" t="s">
        <v>483</v>
      </c>
      <c r="C225" s="100">
        <v>900</v>
      </c>
      <c r="D225" s="102">
        <v>44791</v>
      </c>
    </row>
    <row r="226" spans="1:4" ht="19.5" customHeight="1" x14ac:dyDescent="0.25">
      <c r="A226" s="61" t="s">
        <v>484</v>
      </c>
      <c r="B226" s="140" t="s">
        <v>485</v>
      </c>
      <c r="C226" s="100">
        <v>895.2</v>
      </c>
      <c r="D226" s="102">
        <v>44789</v>
      </c>
    </row>
    <row r="227" spans="1:4" ht="19.5" customHeight="1" x14ac:dyDescent="0.25">
      <c r="A227" s="61" t="s">
        <v>160</v>
      </c>
      <c r="B227" s="140" t="s">
        <v>234</v>
      </c>
      <c r="C227" s="100">
        <v>895</v>
      </c>
      <c r="D227" s="102">
        <v>44775</v>
      </c>
    </row>
    <row r="228" spans="1:4" ht="19.5" customHeight="1" x14ac:dyDescent="0.25">
      <c r="A228" s="61" t="s">
        <v>334</v>
      </c>
      <c r="B228" s="140" t="s">
        <v>224</v>
      </c>
      <c r="C228" s="100">
        <v>891.49</v>
      </c>
      <c r="D228" s="102">
        <v>44791</v>
      </c>
    </row>
    <row r="229" spans="1:4" ht="19.5" customHeight="1" x14ac:dyDescent="0.25">
      <c r="A229" s="61" t="s">
        <v>196</v>
      </c>
      <c r="B229" s="140" t="s">
        <v>197</v>
      </c>
      <c r="C229" s="100">
        <v>882.87</v>
      </c>
      <c r="D229" s="102">
        <v>44804</v>
      </c>
    </row>
    <row r="230" spans="1:4" ht="19.5" customHeight="1" x14ac:dyDescent="0.25">
      <c r="A230" s="61" t="s">
        <v>251</v>
      </c>
      <c r="B230" s="140" t="s">
        <v>486</v>
      </c>
      <c r="C230" s="100">
        <v>868.27</v>
      </c>
      <c r="D230" s="102">
        <v>44791</v>
      </c>
    </row>
    <row r="231" spans="1:4" ht="19.5" customHeight="1" x14ac:dyDescent="0.25">
      <c r="A231" s="61" t="s">
        <v>487</v>
      </c>
      <c r="B231" s="140" t="s">
        <v>96</v>
      </c>
      <c r="C231" s="100">
        <v>845.24</v>
      </c>
      <c r="D231" s="102">
        <v>44789</v>
      </c>
    </row>
    <row r="232" spans="1:4" ht="19.5" customHeight="1" x14ac:dyDescent="0.25">
      <c r="A232" s="61" t="s">
        <v>488</v>
      </c>
      <c r="B232" s="140" t="s">
        <v>489</v>
      </c>
      <c r="C232" s="100">
        <v>822</v>
      </c>
      <c r="D232" s="102">
        <v>44791</v>
      </c>
    </row>
    <row r="233" spans="1:4" ht="19.5" customHeight="1" x14ac:dyDescent="0.25">
      <c r="A233" s="61" t="s">
        <v>112</v>
      </c>
      <c r="B233" s="140" t="s">
        <v>106</v>
      </c>
      <c r="C233" s="100">
        <v>809.29</v>
      </c>
      <c r="D233" s="102">
        <v>44804</v>
      </c>
    </row>
    <row r="234" spans="1:4" ht="19.5" customHeight="1" x14ac:dyDescent="0.25">
      <c r="A234" s="61" t="s">
        <v>174</v>
      </c>
      <c r="B234" s="140" t="s">
        <v>490</v>
      </c>
      <c r="C234" s="100">
        <v>800</v>
      </c>
      <c r="D234" s="102">
        <v>44789</v>
      </c>
    </row>
    <row r="235" spans="1:4" ht="19.5" customHeight="1" x14ac:dyDescent="0.25">
      <c r="A235" s="61" t="s">
        <v>491</v>
      </c>
      <c r="B235" s="140" t="s">
        <v>194</v>
      </c>
      <c r="C235" s="100">
        <v>790</v>
      </c>
      <c r="D235" s="102">
        <v>44802</v>
      </c>
    </row>
    <row r="236" spans="1:4" ht="19.5" customHeight="1" x14ac:dyDescent="0.25">
      <c r="A236" s="61" t="s">
        <v>143</v>
      </c>
      <c r="B236" s="140" t="s">
        <v>109</v>
      </c>
      <c r="C236" s="100">
        <v>771.82</v>
      </c>
      <c r="D236" s="102">
        <v>44784</v>
      </c>
    </row>
    <row r="237" spans="1:4" ht="19.5" customHeight="1" x14ac:dyDescent="0.25">
      <c r="A237" s="61" t="s">
        <v>479</v>
      </c>
      <c r="B237" s="140" t="s">
        <v>480</v>
      </c>
      <c r="C237" s="100">
        <v>765</v>
      </c>
      <c r="D237" s="102">
        <v>44775</v>
      </c>
    </row>
    <row r="238" spans="1:4" ht="19.5" customHeight="1" x14ac:dyDescent="0.25">
      <c r="A238" s="61" t="s">
        <v>492</v>
      </c>
      <c r="B238" s="140" t="s">
        <v>493</v>
      </c>
      <c r="C238" s="100">
        <v>761.87</v>
      </c>
      <c r="D238" s="102">
        <v>44775</v>
      </c>
    </row>
    <row r="239" spans="1:4" ht="19.5" customHeight="1" x14ac:dyDescent="0.25">
      <c r="A239" s="61" t="s">
        <v>146</v>
      </c>
      <c r="B239" s="140" t="s">
        <v>96</v>
      </c>
      <c r="C239" s="100">
        <v>760</v>
      </c>
      <c r="D239" s="102">
        <v>44796</v>
      </c>
    </row>
    <row r="240" spans="1:4" ht="19.5" customHeight="1" x14ac:dyDescent="0.25">
      <c r="A240" s="61" t="s">
        <v>94</v>
      </c>
      <c r="B240" s="140" t="s">
        <v>95</v>
      </c>
      <c r="C240" s="100">
        <v>739.26</v>
      </c>
      <c r="D240" s="102">
        <v>44782</v>
      </c>
    </row>
    <row r="241" spans="1:4" ht="19.5" customHeight="1" x14ac:dyDescent="0.25">
      <c r="A241" s="61" t="s">
        <v>494</v>
      </c>
      <c r="B241" s="140" t="s">
        <v>117</v>
      </c>
      <c r="C241" s="100">
        <v>717.91</v>
      </c>
      <c r="D241" s="102">
        <v>44791</v>
      </c>
    </row>
    <row r="242" spans="1:4" ht="19.5" customHeight="1" x14ac:dyDescent="0.25">
      <c r="A242" s="61" t="s">
        <v>495</v>
      </c>
      <c r="B242" s="140" t="s">
        <v>114</v>
      </c>
      <c r="C242" s="100">
        <v>710.36</v>
      </c>
      <c r="D242" s="102">
        <v>44790</v>
      </c>
    </row>
    <row r="243" spans="1:4" ht="19.5" customHeight="1" x14ac:dyDescent="0.25">
      <c r="A243" s="61" t="s">
        <v>239</v>
      </c>
      <c r="B243" s="140" t="s">
        <v>496</v>
      </c>
      <c r="C243" s="100">
        <v>700</v>
      </c>
      <c r="D243" s="102">
        <v>44790</v>
      </c>
    </row>
    <row r="244" spans="1:4" ht="19.5" customHeight="1" x14ac:dyDescent="0.25">
      <c r="A244" s="61" t="s">
        <v>219</v>
      </c>
      <c r="B244" s="140" t="s">
        <v>194</v>
      </c>
      <c r="C244" s="100">
        <v>680</v>
      </c>
      <c r="D244" s="102">
        <v>44796</v>
      </c>
    </row>
    <row r="245" spans="1:4" ht="19.5" customHeight="1" x14ac:dyDescent="0.25">
      <c r="A245" s="61" t="s">
        <v>162</v>
      </c>
      <c r="B245" s="140" t="s">
        <v>497</v>
      </c>
      <c r="C245" s="100">
        <v>678.15</v>
      </c>
      <c r="D245" s="102">
        <v>44782</v>
      </c>
    </row>
    <row r="246" spans="1:4" ht="19.5" customHeight="1" x14ac:dyDescent="0.25">
      <c r="A246" s="61" t="s">
        <v>149</v>
      </c>
      <c r="B246" s="140" t="s">
        <v>109</v>
      </c>
      <c r="C246" s="100">
        <v>664.55</v>
      </c>
      <c r="D246" s="102">
        <v>44775</v>
      </c>
    </row>
    <row r="247" spans="1:4" ht="19.5" customHeight="1" x14ac:dyDescent="0.25">
      <c r="A247" s="61" t="s">
        <v>178</v>
      </c>
      <c r="B247" s="140" t="s">
        <v>253</v>
      </c>
      <c r="C247" s="100">
        <v>659.65</v>
      </c>
      <c r="D247" s="102">
        <v>44782</v>
      </c>
    </row>
    <row r="248" spans="1:4" ht="19.5" customHeight="1" x14ac:dyDescent="0.25">
      <c r="A248" s="61" t="s">
        <v>153</v>
      </c>
      <c r="B248" s="140" t="s">
        <v>498</v>
      </c>
      <c r="C248" s="100">
        <v>650</v>
      </c>
      <c r="D248" s="102">
        <v>44782</v>
      </c>
    </row>
    <row r="249" spans="1:4" ht="19.5" customHeight="1" x14ac:dyDescent="0.25">
      <c r="A249" s="61" t="s">
        <v>192</v>
      </c>
      <c r="B249" s="140" t="s">
        <v>253</v>
      </c>
      <c r="C249" s="100">
        <v>628</v>
      </c>
      <c r="D249" s="102">
        <v>44775</v>
      </c>
    </row>
    <row r="250" spans="1:4" ht="19.5" customHeight="1" x14ac:dyDescent="0.25">
      <c r="A250" s="61" t="s">
        <v>143</v>
      </c>
      <c r="B250" s="140" t="s">
        <v>109</v>
      </c>
      <c r="C250" s="100">
        <v>624.30999999999995</v>
      </c>
      <c r="D250" s="102">
        <v>44804</v>
      </c>
    </row>
    <row r="251" spans="1:4" ht="19.5" customHeight="1" x14ac:dyDescent="0.25">
      <c r="A251" s="61" t="s">
        <v>499</v>
      </c>
      <c r="B251" s="140" t="s">
        <v>98</v>
      </c>
      <c r="C251" s="100">
        <v>615</v>
      </c>
      <c r="D251" s="102">
        <v>44775</v>
      </c>
    </row>
    <row r="252" spans="1:4" ht="19.5" customHeight="1" x14ac:dyDescent="0.25">
      <c r="A252" s="61" t="s">
        <v>227</v>
      </c>
      <c r="B252" s="140" t="s">
        <v>500</v>
      </c>
      <c r="C252" s="100">
        <v>604.52</v>
      </c>
      <c r="D252" s="102">
        <v>44789</v>
      </c>
    </row>
    <row r="253" spans="1:4" ht="19.5" customHeight="1" x14ac:dyDescent="0.25">
      <c r="A253" s="61" t="s">
        <v>501</v>
      </c>
      <c r="B253" s="140" t="s">
        <v>502</v>
      </c>
      <c r="C253" s="100">
        <v>601.62</v>
      </c>
      <c r="D253" s="102">
        <v>44796</v>
      </c>
    </row>
    <row r="254" spans="1:4" ht="19.5" customHeight="1" x14ac:dyDescent="0.25">
      <c r="A254" s="61" t="s">
        <v>503</v>
      </c>
      <c r="B254" s="140" t="s">
        <v>104</v>
      </c>
      <c r="C254" s="100">
        <v>600.42999999999995</v>
      </c>
      <c r="D254" s="102">
        <v>44782</v>
      </c>
    </row>
    <row r="255" spans="1:4" ht="19.5" customHeight="1" x14ac:dyDescent="0.25">
      <c r="A255" s="61" t="s">
        <v>504</v>
      </c>
      <c r="B255" s="140" t="s">
        <v>505</v>
      </c>
      <c r="C255" s="100">
        <v>600</v>
      </c>
      <c r="D255" s="102">
        <v>44798</v>
      </c>
    </row>
    <row r="256" spans="1:4" ht="19.5" customHeight="1" x14ac:dyDescent="0.25">
      <c r="A256" s="61" t="s">
        <v>112</v>
      </c>
      <c r="B256" s="140" t="s">
        <v>506</v>
      </c>
      <c r="C256" s="100">
        <v>592.5</v>
      </c>
      <c r="D256" s="102">
        <v>44775</v>
      </c>
    </row>
    <row r="257" spans="1:4" ht="19.5" customHeight="1" x14ac:dyDescent="0.25">
      <c r="A257" s="61" t="s">
        <v>112</v>
      </c>
      <c r="B257" s="140" t="s">
        <v>506</v>
      </c>
      <c r="C257" s="100">
        <v>591.85</v>
      </c>
      <c r="D257" s="102">
        <v>44802</v>
      </c>
    </row>
    <row r="258" spans="1:4" ht="19.5" customHeight="1" x14ac:dyDescent="0.25">
      <c r="A258" s="61" t="s">
        <v>431</v>
      </c>
      <c r="B258" s="140" t="s">
        <v>507</v>
      </c>
      <c r="C258" s="100">
        <v>570</v>
      </c>
      <c r="D258" s="102">
        <v>44775</v>
      </c>
    </row>
    <row r="259" spans="1:4" ht="19.5" customHeight="1" x14ac:dyDescent="0.25">
      <c r="A259" s="61" t="s">
        <v>149</v>
      </c>
      <c r="B259" s="140" t="s">
        <v>109</v>
      </c>
      <c r="C259" s="100">
        <v>567.34</v>
      </c>
      <c r="D259" s="102">
        <v>44804</v>
      </c>
    </row>
    <row r="260" spans="1:4" ht="19.5" customHeight="1" x14ac:dyDescent="0.25">
      <c r="A260" s="61" t="s">
        <v>508</v>
      </c>
      <c r="B260" s="140" t="s">
        <v>509</v>
      </c>
      <c r="C260" s="100">
        <v>550</v>
      </c>
      <c r="D260" s="102">
        <v>44790</v>
      </c>
    </row>
    <row r="261" spans="1:4" ht="19.5" customHeight="1" x14ac:dyDescent="0.25">
      <c r="A261" s="61" t="s">
        <v>235</v>
      </c>
      <c r="B261" s="140" t="s">
        <v>97</v>
      </c>
      <c r="C261" s="100">
        <v>548.79999999999995</v>
      </c>
      <c r="D261" s="102">
        <v>44775</v>
      </c>
    </row>
    <row r="262" spans="1:4" ht="19.5" customHeight="1" x14ac:dyDescent="0.25">
      <c r="A262" s="61" t="s">
        <v>112</v>
      </c>
      <c r="B262" s="140" t="s">
        <v>106</v>
      </c>
      <c r="C262" s="100">
        <v>543.4</v>
      </c>
      <c r="D262" s="102">
        <v>44790</v>
      </c>
    </row>
    <row r="263" spans="1:4" ht="19.5" customHeight="1" x14ac:dyDescent="0.25">
      <c r="A263" s="61" t="s">
        <v>219</v>
      </c>
      <c r="B263" s="140" t="s">
        <v>194</v>
      </c>
      <c r="C263" s="100">
        <v>540</v>
      </c>
      <c r="D263" s="102">
        <v>44789</v>
      </c>
    </row>
    <row r="264" spans="1:4" ht="19.5" customHeight="1" x14ac:dyDescent="0.25">
      <c r="A264" s="61" t="s">
        <v>229</v>
      </c>
      <c r="B264" s="140" t="s">
        <v>109</v>
      </c>
      <c r="C264" s="100">
        <v>534.45000000000005</v>
      </c>
      <c r="D264" s="102">
        <v>44789</v>
      </c>
    </row>
    <row r="265" spans="1:4" ht="19.5" customHeight="1" x14ac:dyDescent="0.25">
      <c r="A265" s="61" t="s">
        <v>510</v>
      </c>
      <c r="B265" s="140" t="s">
        <v>236</v>
      </c>
      <c r="C265" s="100">
        <v>530.20000000000005</v>
      </c>
      <c r="D265" s="102">
        <v>44775</v>
      </c>
    </row>
    <row r="266" spans="1:4" ht="19.5" customHeight="1" x14ac:dyDescent="0.25">
      <c r="A266" s="61" t="s">
        <v>200</v>
      </c>
      <c r="B266" s="140" t="s">
        <v>115</v>
      </c>
      <c r="C266" s="100">
        <v>528.77</v>
      </c>
      <c r="D266" s="102">
        <v>44784</v>
      </c>
    </row>
    <row r="267" spans="1:4" ht="19.5" customHeight="1" x14ac:dyDescent="0.25">
      <c r="A267" s="61" t="s">
        <v>200</v>
      </c>
      <c r="B267" s="140" t="s">
        <v>115</v>
      </c>
      <c r="C267" s="100">
        <v>528.77</v>
      </c>
      <c r="D267" s="102">
        <v>44802</v>
      </c>
    </row>
    <row r="268" spans="1:4" ht="19.5" customHeight="1" x14ac:dyDescent="0.25">
      <c r="A268" s="61" t="s">
        <v>479</v>
      </c>
      <c r="B268" s="140" t="s">
        <v>480</v>
      </c>
      <c r="C268" s="100">
        <v>525</v>
      </c>
      <c r="D268" s="102">
        <v>44791</v>
      </c>
    </row>
    <row r="269" spans="1:4" ht="19.5" customHeight="1" x14ac:dyDescent="0.25">
      <c r="A269" s="61" t="s">
        <v>511</v>
      </c>
      <c r="B269" s="140" t="s">
        <v>128</v>
      </c>
      <c r="C269" s="100">
        <v>500</v>
      </c>
      <c r="D269" s="102">
        <v>44775</v>
      </c>
    </row>
    <row r="270" spans="1:4" ht="19.5" customHeight="1" x14ac:dyDescent="0.25">
      <c r="A270" s="61" t="s">
        <v>512</v>
      </c>
      <c r="B270" s="140" t="s">
        <v>128</v>
      </c>
      <c r="C270" s="100">
        <v>500</v>
      </c>
      <c r="D270" s="102">
        <v>44782</v>
      </c>
    </row>
    <row r="271" spans="1:4" ht="19.5" customHeight="1" x14ac:dyDescent="0.25">
      <c r="A271" s="61" t="s">
        <v>513</v>
      </c>
      <c r="B271" s="140" t="s">
        <v>128</v>
      </c>
      <c r="C271" s="100">
        <v>500</v>
      </c>
      <c r="D271" s="102">
        <v>44784</v>
      </c>
    </row>
    <row r="272" spans="1:4" ht="19.5" customHeight="1" x14ac:dyDescent="0.25">
      <c r="A272" s="61" t="s">
        <v>514</v>
      </c>
      <c r="B272" s="140" t="s">
        <v>515</v>
      </c>
      <c r="C272" s="100">
        <v>500</v>
      </c>
      <c r="D272" s="102">
        <v>44784</v>
      </c>
    </row>
    <row r="273" spans="1:4" ht="19.5" customHeight="1" x14ac:dyDescent="0.25">
      <c r="A273" s="61" t="s">
        <v>516</v>
      </c>
      <c r="B273" s="140" t="s">
        <v>517</v>
      </c>
      <c r="C273" s="100">
        <v>500</v>
      </c>
      <c r="D273" s="102">
        <v>44796</v>
      </c>
    </row>
    <row r="274" spans="1:4" ht="19.5" customHeight="1" x14ac:dyDescent="0.25">
      <c r="A274" s="61" t="s">
        <v>518</v>
      </c>
      <c r="B274" s="140" t="s">
        <v>519</v>
      </c>
      <c r="C274" s="100">
        <v>495</v>
      </c>
      <c r="D274" s="102">
        <v>44782</v>
      </c>
    </row>
    <row r="275" spans="1:4" ht="19.5" customHeight="1" x14ac:dyDescent="0.25">
      <c r="A275" s="61" t="s">
        <v>518</v>
      </c>
      <c r="B275" s="140" t="s">
        <v>519</v>
      </c>
      <c r="C275" s="100">
        <v>495</v>
      </c>
      <c r="D275" s="102">
        <v>44802</v>
      </c>
    </row>
    <row r="276" spans="1:4" ht="19.5" customHeight="1" x14ac:dyDescent="0.25">
      <c r="A276" s="61" t="s">
        <v>520</v>
      </c>
      <c r="B276" s="140" t="s">
        <v>521</v>
      </c>
      <c r="C276" s="100">
        <v>494</v>
      </c>
      <c r="D276" s="102">
        <v>44782</v>
      </c>
    </row>
    <row r="277" spans="1:4" ht="19.5" customHeight="1" x14ac:dyDescent="0.25">
      <c r="A277" s="61" t="s">
        <v>520</v>
      </c>
      <c r="B277" s="140" t="s">
        <v>189</v>
      </c>
      <c r="C277" s="100">
        <v>494</v>
      </c>
      <c r="D277" s="102">
        <v>44804</v>
      </c>
    </row>
    <row r="278" spans="1:4" ht="19.5" customHeight="1" x14ac:dyDescent="0.25">
      <c r="A278" s="61" t="s">
        <v>125</v>
      </c>
      <c r="B278" s="140" t="s">
        <v>107</v>
      </c>
      <c r="C278" s="100">
        <v>492.5</v>
      </c>
      <c r="D278" s="102">
        <v>44791</v>
      </c>
    </row>
    <row r="279" spans="1:4" ht="19.5" customHeight="1" x14ac:dyDescent="0.25">
      <c r="A279" s="61" t="s">
        <v>522</v>
      </c>
      <c r="B279" s="140" t="s">
        <v>523</v>
      </c>
      <c r="C279" s="100">
        <v>489.6</v>
      </c>
      <c r="D279" s="102">
        <v>44791</v>
      </c>
    </row>
    <row r="280" spans="1:4" ht="19.5" customHeight="1" x14ac:dyDescent="0.25">
      <c r="A280" s="61" t="s">
        <v>524</v>
      </c>
      <c r="B280" s="140" t="s">
        <v>102</v>
      </c>
      <c r="C280" s="100">
        <v>482.95</v>
      </c>
      <c r="D280" s="102">
        <v>44804</v>
      </c>
    </row>
    <row r="281" spans="1:4" ht="19.5" customHeight="1" x14ac:dyDescent="0.25">
      <c r="A281" s="61" t="s">
        <v>487</v>
      </c>
      <c r="B281" s="140" t="s">
        <v>96</v>
      </c>
      <c r="C281" s="100">
        <v>475</v>
      </c>
      <c r="D281" s="102">
        <v>44796</v>
      </c>
    </row>
    <row r="282" spans="1:4" ht="19.5" customHeight="1" x14ac:dyDescent="0.25">
      <c r="A282" s="61" t="s">
        <v>525</v>
      </c>
      <c r="B282" s="140" t="s">
        <v>526</v>
      </c>
      <c r="C282" s="100">
        <v>467.23</v>
      </c>
      <c r="D282" s="102">
        <v>44775</v>
      </c>
    </row>
    <row r="283" spans="1:4" ht="19.5" customHeight="1" x14ac:dyDescent="0.25">
      <c r="A283" s="61" t="s">
        <v>487</v>
      </c>
      <c r="B283" s="140" t="s">
        <v>96</v>
      </c>
      <c r="C283" s="100">
        <v>465</v>
      </c>
      <c r="D283" s="102">
        <v>44790</v>
      </c>
    </row>
    <row r="284" spans="1:4" ht="19.5" customHeight="1" x14ac:dyDescent="0.25">
      <c r="A284" s="61" t="s">
        <v>179</v>
      </c>
      <c r="B284" s="140" t="s">
        <v>230</v>
      </c>
      <c r="C284" s="100">
        <v>455</v>
      </c>
      <c r="D284" s="102">
        <v>44804</v>
      </c>
    </row>
    <row r="285" spans="1:4" ht="19.5" customHeight="1" x14ac:dyDescent="0.25">
      <c r="A285" s="61" t="s">
        <v>145</v>
      </c>
      <c r="B285" s="140" t="s">
        <v>252</v>
      </c>
      <c r="C285" s="100">
        <v>452.34</v>
      </c>
      <c r="D285" s="102">
        <v>44791</v>
      </c>
    </row>
    <row r="286" spans="1:4" ht="19.5" customHeight="1" x14ac:dyDescent="0.25">
      <c r="A286" s="61" t="s">
        <v>365</v>
      </c>
      <c r="B286" s="140" t="s">
        <v>527</v>
      </c>
      <c r="C286" s="100">
        <v>451.86</v>
      </c>
      <c r="D286" s="102">
        <v>44789</v>
      </c>
    </row>
    <row r="287" spans="1:4" ht="19.5" customHeight="1" x14ac:dyDescent="0.25">
      <c r="A287" s="61" t="s">
        <v>503</v>
      </c>
      <c r="B287" s="140" t="s">
        <v>107</v>
      </c>
      <c r="C287" s="100">
        <v>443.09</v>
      </c>
      <c r="D287" s="102">
        <v>44804</v>
      </c>
    </row>
    <row r="288" spans="1:4" ht="19.5" customHeight="1" x14ac:dyDescent="0.25">
      <c r="A288" s="61" t="s">
        <v>528</v>
      </c>
      <c r="B288" s="140" t="s">
        <v>117</v>
      </c>
      <c r="C288" s="100">
        <v>436.22</v>
      </c>
      <c r="D288" s="102">
        <v>44796</v>
      </c>
    </row>
    <row r="289" spans="1:4" ht="19.5" customHeight="1" x14ac:dyDescent="0.25">
      <c r="A289" s="61" t="s">
        <v>244</v>
      </c>
      <c r="B289" s="140" t="s">
        <v>529</v>
      </c>
      <c r="C289" s="100">
        <v>433.35</v>
      </c>
      <c r="D289" s="102">
        <v>44789</v>
      </c>
    </row>
    <row r="290" spans="1:4" ht="19.5" customHeight="1" x14ac:dyDescent="0.25">
      <c r="A290" s="61" t="s">
        <v>112</v>
      </c>
      <c r="B290" s="140" t="s">
        <v>530</v>
      </c>
      <c r="C290" s="100">
        <v>404.11</v>
      </c>
      <c r="D290" s="102">
        <v>44804</v>
      </c>
    </row>
    <row r="291" spans="1:4" ht="19.5" customHeight="1" x14ac:dyDescent="0.25">
      <c r="A291" s="61" t="s">
        <v>105</v>
      </c>
      <c r="B291" s="140" t="s">
        <v>106</v>
      </c>
      <c r="C291" s="100">
        <v>403.9</v>
      </c>
      <c r="D291" s="102">
        <v>44790</v>
      </c>
    </row>
    <row r="292" spans="1:4" ht="19.5" customHeight="1" x14ac:dyDescent="0.25">
      <c r="A292" s="61" t="s">
        <v>112</v>
      </c>
      <c r="B292" s="140" t="s">
        <v>530</v>
      </c>
      <c r="C292" s="100">
        <v>403.51</v>
      </c>
      <c r="D292" s="102">
        <v>44782</v>
      </c>
    </row>
    <row r="293" spans="1:4" ht="19.5" customHeight="1" x14ac:dyDescent="0.25">
      <c r="A293" s="61" t="s">
        <v>531</v>
      </c>
      <c r="B293" s="140" t="s">
        <v>107</v>
      </c>
      <c r="C293" s="100">
        <v>399.69</v>
      </c>
      <c r="D293" s="102">
        <v>44796</v>
      </c>
    </row>
    <row r="294" spans="1:4" ht="19.5" customHeight="1" x14ac:dyDescent="0.25">
      <c r="A294" s="61" t="s">
        <v>445</v>
      </c>
      <c r="B294" s="140" t="s">
        <v>177</v>
      </c>
      <c r="C294" s="100">
        <v>398.83</v>
      </c>
      <c r="D294" s="102">
        <v>44802</v>
      </c>
    </row>
    <row r="295" spans="1:4" ht="19.5" customHeight="1" x14ac:dyDescent="0.25">
      <c r="A295" s="61" t="s">
        <v>532</v>
      </c>
      <c r="B295" s="140" t="s">
        <v>533</v>
      </c>
      <c r="C295" s="100">
        <v>389</v>
      </c>
      <c r="D295" s="102">
        <v>44797</v>
      </c>
    </row>
    <row r="296" spans="1:4" ht="19.5" customHeight="1" x14ac:dyDescent="0.25">
      <c r="A296" s="61" t="s">
        <v>522</v>
      </c>
      <c r="B296" s="140" t="s">
        <v>534</v>
      </c>
      <c r="C296" s="100">
        <v>381.49</v>
      </c>
      <c r="D296" s="102">
        <v>44804</v>
      </c>
    </row>
    <row r="297" spans="1:4" ht="19.5" customHeight="1" x14ac:dyDescent="0.25">
      <c r="A297" s="61" t="s">
        <v>94</v>
      </c>
      <c r="B297" s="140" t="s">
        <v>95</v>
      </c>
      <c r="C297" s="100">
        <v>380.1</v>
      </c>
      <c r="D297" s="102">
        <v>44796</v>
      </c>
    </row>
    <row r="298" spans="1:4" ht="19.5" customHeight="1" x14ac:dyDescent="0.25">
      <c r="A298" s="61" t="s">
        <v>219</v>
      </c>
      <c r="B298" s="140" t="s">
        <v>194</v>
      </c>
      <c r="C298" s="100">
        <v>374</v>
      </c>
      <c r="D298" s="102">
        <v>44804</v>
      </c>
    </row>
    <row r="299" spans="1:4" ht="19.5" customHeight="1" x14ac:dyDescent="0.25">
      <c r="A299" s="61" t="s">
        <v>535</v>
      </c>
      <c r="B299" s="140" t="s">
        <v>205</v>
      </c>
      <c r="C299" s="100">
        <v>371.32</v>
      </c>
      <c r="D299" s="102">
        <v>44804</v>
      </c>
    </row>
    <row r="300" spans="1:4" ht="19.5" customHeight="1" x14ac:dyDescent="0.25">
      <c r="A300" s="61" t="s">
        <v>536</v>
      </c>
      <c r="B300" s="140" t="s">
        <v>537</v>
      </c>
      <c r="C300" s="100">
        <v>370.78</v>
      </c>
      <c r="D300" s="102">
        <v>44804</v>
      </c>
    </row>
    <row r="301" spans="1:4" ht="19.5" customHeight="1" x14ac:dyDescent="0.25">
      <c r="A301" s="61" t="s">
        <v>538</v>
      </c>
      <c r="B301" s="140" t="s">
        <v>539</v>
      </c>
      <c r="C301" s="100">
        <v>369.82</v>
      </c>
      <c r="D301" s="102">
        <v>44789</v>
      </c>
    </row>
    <row r="302" spans="1:4" ht="19.5" customHeight="1" x14ac:dyDescent="0.25">
      <c r="A302" s="61" t="s">
        <v>540</v>
      </c>
      <c r="B302" s="140" t="s">
        <v>541</v>
      </c>
      <c r="C302" s="100">
        <v>368.25</v>
      </c>
      <c r="D302" s="102">
        <v>44796</v>
      </c>
    </row>
    <row r="303" spans="1:4" ht="19.5" customHeight="1" x14ac:dyDescent="0.25">
      <c r="A303" s="61" t="s">
        <v>164</v>
      </c>
      <c r="B303" s="140" t="s">
        <v>542</v>
      </c>
      <c r="C303" s="100">
        <v>360</v>
      </c>
      <c r="D303" s="102">
        <v>44796</v>
      </c>
    </row>
    <row r="304" spans="1:4" ht="19.5" customHeight="1" x14ac:dyDescent="0.25">
      <c r="A304" s="61" t="s">
        <v>543</v>
      </c>
      <c r="B304" s="140" t="s">
        <v>435</v>
      </c>
      <c r="C304" s="100">
        <v>353.24</v>
      </c>
      <c r="D304" s="102">
        <v>44775</v>
      </c>
    </row>
    <row r="305" spans="1:4" ht="19.5" customHeight="1" x14ac:dyDescent="0.25">
      <c r="A305" s="61" t="s">
        <v>544</v>
      </c>
      <c r="B305" s="140" t="s">
        <v>107</v>
      </c>
      <c r="C305" s="100">
        <v>350</v>
      </c>
      <c r="D305" s="102">
        <v>44804</v>
      </c>
    </row>
    <row r="306" spans="1:4" ht="19.5" customHeight="1" x14ac:dyDescent="0.25">
      <c r="A306" s="61" t="s">
        <v>238</v>
      </c>
      <c r="B306" s="140" t="s">
        <v>103</v>
      </c>
      <c r="C306" s="100">
        <v>346.64</v>
      </c>
      <c r="D306" s="102">
        <v>44784</v>
      </c>
    </row>
    <row r="307" spans="1:4" ht="19.5" customHeight="1" x14ac:dyDescent="0.25">
      <c r="A307" s="61" t="s">
        <v>93</v>
      </c>
      <c r="B307" s="140" t="s">
        <v>91</v>
      </c>
      <c r="C307" s="100">
        <v>344.8</v>
      </c>
      <c r="D307" s="102">
        <v>44791</v>
      </c>
    </row>
    <row r="308" spans="1:4" ht="19.5" customHeight="1" x14ac:dyDescent="0.25">
      <c r="A308" s="61" t="s">
        <v>134</v>
      </c>
      <c r="B308" s="140" t="s">
        <v>253</v>
      </c>
      <c r="C308" s="100">
        <v>335</v>
      </c>
      <c r="D308" s="102">
        <v>44782</v>
      </c>
    </row>
    <row r="309" spans="1:4" ht="19.5" customHeight="1" x14ac:dyDescent="0.25">
      <c r="A309" s="61" t="s">
        <v>545</v>
      </c>
      <c r="B309" s="140" t="s">
        <v>546</v>
      </c>
      <c r="C309" s="100">
        <v>334.92</v>
      </c>
      <c r="D309" s="102">
        <v>44804</v>
      </c>
    </row>
    <row r="310" spans="1:4" ht="19.5" customHeight="1" x14ac:dyDescent="0.25">
      <c r="A310" s="61" t="s">
        <v>247</v>
      </c>
      <c r="B310" s="140" t="s">
        <v>96</v>
      </c>
      <c r="C310" s="100">
        <v>330</v>
      </c>
      <c r="D310" s="102">
        <v>44789</v>
      </c>
    </row>
    <row r="311" spans="1:4" ht="19.5" customHeight="1" x14ac:dyDescent="0.25">
      <c r="A311" s="61" t="s">
        <v>204</v>
      </c>
      <c r="B311" s="140" t="s">
        <v>150</v>
      </c>
      <c r="C311" s="100">
        <v>323.07</v>
      </c>
      <c r="D311" s="102">
        <v>44782</v>
      </c>
    </row>
    <row r="312" spans="1:4" ht="19.5" customHeight="1" x14ac:dyDescent="0.25">
      <c r="A312" s="61" t="s">
        <v>547</v>
      </c>
      <c r="B312" s="140" t="s">
        <v>548</v>
      </c>
      <c r="C312" s="100">
        <v>317</v>
      </c>
      <c r="D312" s="102">
        <v>44802</v>
      </c>
    </row>
    <row r="313" spans="1:4" ht="19.5" customHeight="1" x14ac:dyDescent="0.25">
      <c r="A313" s="61" t="s">
        <v>171</v>
      </c>
      <c r="B313" s="140" t="s">
        <v>549</v>
      </c>
      <c r="C313" s="100">
        <v>316.99</v>
      </c>
      <c r="D313" s="102">
        <v>44791</v>
      </c>
    </row>
    <row r="314" spans="1:4" ht="19.5" customHeight="1" x14ac:dyDescent="0.25">
      <c r="A314" s="61" t="s">
        <v>550</v>
      </c>
      <c r="B314" s="140" t="s">
        <v>493</v>
      </c>
      <c r="C314" s="100">
        <v>310.55</v>
      </c>
      <c r="D314" s="102">
        <v>44775</v>
      </c>
    </row>
    <row r="315" spans="1:4" ht="19.5" customHeight="1" x14ac:dyDescent="0.25">
      <c r="A315" s="61" t="s">
        <v>551</v>
      </c>
      <c r="B315" s="140" t="s">
        <v>102</v>
      </c>
      <c r="C315" s="100">
        <v>300</v>
      </c>
      <c r="D315" s="102">
        <v>44804</v>
      </c>
    </row>
    <row r="316" spans="1:4" ht="19.5" customHeight="1" x14ac:dyDescent="0.25">
      <c r="A316" s="61" t="s">
        <v>251</v>
      </c>
      <c r="B316" s="140" t="s">
        <v>252</v>
      </c>
      <c r="C316" s="100">
        <v>295.06</v>
      </c>
      <c r="D316" s="102">
        <v>44796</v>
      </c>
    </row>
    <row r="317" spans="1:4" ht="19.5" customHeight="1" x14ac:dyDescent="0.25">
      <c r="A317" s="61" t="s">
        <v>178</v>
      </c>
      <c r="B317" s="140" t="s">
        <v>242</v>
      </c>
      <c r="C317" s="100">
        <v>288</v>
      </c>
      <c r="D317" s="102">
        <v>44804</v>
      </c>
    </row>
    <row r="318" spans="1:4" ht="19.5" customHeight="1" x14ac:dyDescent="0.25">
      <c r="A318" s="61" t="s">
        <v>552</v>
      </c>
      <c r="B318" s="140" t="s">
        <v>553</v>
      </c>
      <c r="C318" s="100">
        <v>277.29000000000002</v>
      </c>
      <c r="D318" s="102">
        <v>44789</v>
      </c>
    </row>
    <row r="319" spans="1:4" ht="19.5" customHeight="1" x14ac:dyDescent="0.25">
      <c r="A319" s="61" t="s">
        <v>487</v>
      </c>
      <c r="B319" s="140" t="s">
        <v>96</v>
      </c>
      <c r="C319" s="100">
        <v>275</v>
      </c>
      <c r="D319" s="102">
        <v>44804</v>
      </c>
    </row>
    <row r="320" spans="1:4" ht="19.5" customHeight="1" x14ac:dyDescent="0.25">
      <c r="A320" s="61" t="s">
        <v>219</v>
      </c>
      <c r="B320" s="140" t="s">
        <v>220</v>
      </c>
      <c r="C320" s="100">
        <v>270</v>
      </c>
      <c r="D320" s="102">
        <v>44777</v>
      </c>
    </row>
    <row r="321" spans="1:4" ht="19.5" customHeight="1" x14ac:dyDescent="0.25">
      <c r="A321" s="61" t="s">
        <v>481</v>
      </c>
      <c r="B321" s="140" t="s">
        <v>96</v>
      </c>
      <c r="C321" s="100">
        <v>261.82</v>
      </c>
      <c r="D321" s="102">
        <v>44802</v>
      </c>
    </row>
    <row r="322" spans="1:4" ht="19.5" customHeight="1" x14ac:dyDescent="0.25">
      <c r="A322" s="61" t="s">
        <v>415</v>
      </c>
      <c r="B322" s="140" t="s">
        <v>413</v>
      </c>
      <c r="C322" s="100">
        <v>254.9</v>
      </c>
      <c r="D322" s="102">
        <v>44775</v>
      </c>
    </row>
    <row r="323" spans="1:4" ht="19.5" customHeight="1" x14ac:dyDescent="0.25">
      <c r="A323" s="61" t="s">
        <v>554</v>
      </c>
      <c r="B323" s="140" t="s">
        <v>555</v>
      </c>
      <c r="C323" s="100">
        <v>250.5</v>
      </c>
      <c r="D323" s="102">
        <v>44775</v>
      </c>
    </row>
    <row r="324" spans="1:4" ht="19.5" customHeight="1" x14ac:dyDescent="0.25">
      <c r="A324" s="61" t="s">
        <v>152</v>
      </c>
      <c r="B324" s="140" t="s">
        <v>556</v>
      </c>
      <c r="C324" s="100">
        <v>250</v>
      </c>
      <c r="D324" s="102">
        <v>44802</v>
      </c>
    </row>
    <row r="325" spans="1:4" ht="19.5" customHeight="1" x14ac:dyDescent="0.25">
      <c r="A325" s="61" t="s">
        <v>557</v>
      </c>
      <c r="B325" s="140" t="s">
        <v>240</v>
      </c>
      <c r="C325" s="100">
        <v>247.02</v>
      </c>
      <c r="D325" s="102">
        <v>44775</v>
      </c>
    </row>
    <row r="326" spans="1:4" ht="19.5" customHeight="1" x14ac:dyDescent="0.25">
      <c r="A326" s="61" t="s">
        <v>558</v>
      </c>
      <c r="B326" s="140" t="s">
        <v>559</v>
      </c>
      <c r="C326" s="100">
        <v>240</v>
      </c>
      <c r="D326" s="102">
        <v>44796</v>
      </c>
    </row>
    <row r="327" spans="1:4" ht="19.5" customHeight="1" x14ac:dyDescent="0.25">
      <c r="A327" s="61" t="s">
        <v>257</v>
      </c>
      <c r="B327" s="140" t="s">
        <v>185</v>
      </c>
      <c r="C327" s="100">
        <v>238.01</v>
      </c>
      <c r="D327" s="102">
        <v>44789</v>
      </c>
    </row>
    <row r="328" spans="1:4" ht="19.5" customHeight="1" x14ac:dyDescent="0.25">
      <c r="A328" s="61" t="s">
        <v>560</v>
      </c>
      <c r="B328" s="140" t="s">
        <v>185</v>
      </c>
      <c r="C328" s="100">
        <v>234.44</v>
      </c>
      <c r="D328" s="102">
        <v>44789</v>
      </c>
    </row>
    <row r="329" spans="1:4" ht="19.5" customHeight="1" x14ac:dyDescent="0.25">
      <c r="A329" s="61" t="s">
        <v>145</v>
      </c>
      <c r="B329" s="140" t="s">
        <v>109</v>
      </c>
      <c r="C329" s="100">
        <v>232.09</v>
      </c>
      <c r="D329" s="102">
        <v>44782</v>
      </c>
    </row>
    <row r="330" spans="1:4" ht="19.5" customHeight="1" x14ac:dyDescent="0.25">
      <c r="A330" s="61" t="s">
        <v>131</v>
      </c>
      <c r="B330" s="140" t="s">
        <v>96</v>
      </c>
      <c r="C330" s="100">
        <v>230</v>
      </c>
      <c r="D330" s="102">
        <v>44791</v>
      </c>
    </row>
    <row r="331" spans="1:4" ht="19.5" customHeight="1" x14ac:dyDescent="0.25">
      <c r="A331" s="61" t="s">
        <v>238</v>
      </c>
      <c r="B331" s="140" t="s">
        <v>103</v>
      </c>
      <c r="C331" s="100">
        <v>228.36</v>
      </c>
      <c r="D331" s="102">
        <v>44804</v>
      </c>
    </row>
    <row r="332" spans="1:4" ht="19.5" customHeight="1" x14ac:dyDescent="0.25">
      <c r="A332" s="61" t="s">
        <v>188</v>
      </c>
      <c r="B332" s="140" t="s">
        <v>561</v>
      </c>
      <c r="C332" s="100">
        <v>228.23</v>
      </c>
      <c r="D332" s="102">
        <v>44782</v>
      </c>
    </row>
    <row r="333" spans="1:4" ht="19.5" customHeight="1" x14ac:dyDescent="0.25">
      <c r="A333" s="61" t="s">
        <v>153</v>
      </c>
      <c r="B333" s="140" t="s">
        <v>562</v>
      </c>
      <c r="C333" s="100">
        <v>225</v>
      </c>
      <c r="D333" s="102">
        <v>44796</v>
      </c>
    </row>
    <row r="334" spans="1:4" ht="19.5" customHeight="1" x14ac:dyDescent="0.25">
      <c r="A334" s="61" t="s">
        <v>563</v>
      </c>
      <c r="B334" s="140" t="s">
        <v>493</v>
      </c>
      <c r="C334" s="100">
        <v>221.88</v>
      </c>
      <c r="D334" s="102">
        <v>44775</v>
      </c>
    </row>
    <row r="335" spans="1:4" ht="19.5" customHeight="1" x14ac:dyDescent="0.25">
      <c r="A335" s="61" t="s">
        <v>139</v>
      </c>
      <c r="B335" s="140" t="s">
        <v>111</v>
      </c>
      <c r="C335" s="100">
        <v>217.22</v>
      </c>
      <c r="D335" s="102">
        <v>44789</v>
      </c>
    </row>
    <row r="336" spans="1:4" ht="19.5" customHeight="1" x14ac:dyDescent="0.25">
      <c r="A336" s="61" t="s">
        <v>200</v>
      </c>
      <c r="B336" s="140" t="s">
        <v>115</v>
      </c>
      <c r="C336" s="100">
        <v>215.27</v>
      </c>
      <c r="D336" s="102">
        <v>44782</v>
      </c>
    </row>
    <row r="337" spans="1:4" ht="19.5" customHeight="1" x14ac:dyDescent="0.25">
      <c r="A337" s="61" t="s">
        <v>564</v>
      </c>
      <c r="B337" s="140" t="s">
        <v>565</v>
      </c>
      <c r="C337" s="100">
        <v>215.16</v>
      </c>
      <c r="D337" s="102">
        <v>44790</v>
      </c>
    </row>
    <row r="338" spans="1:4" ht="19.5" customHeight="1" x14ac:dyDescent="0.25">
      <c r="A338" s="61" t="s">
        <v>566</v>
      </c>
      <c r="B338" s="140" t="s">
        <v>107</v>
      </c>
      <c r="C338" s="100">
        <v>210.35</v>
      </c>
      <c r="D338" s="102">
        <v>44782</v>
      </c>
    </row>
    <row r="339" spans="1:4" ht="19.5" customHeight="1" x14ac:dyDescent="0.25">
      <c r="A339" s="61" t="s">
        <v>118</v>
      </c>
      <c r="B339" s="140" t="s">
        <v>107</v>
      </c>
      <c r="C339" s="100">
        <v>210</v>
      </c>
      <c r="D339" s="102">
        <v>44791</v>
      </c>
    </row>
    <row r="340" spans="1:4" ht="19.5" customHeight="1" x14ac:dyDescent="0.25">
      <c r="A340" s="61" t="s">
        <v>339</v>
      </c>
      <c r="B340" s="140" t="s">
        <v>567</v>
      </c>
      <c r="C340" s="100">
        <v>208.72</v>
      </c>
      <c r="D340" s="102">
        <v>44791</v>
      </c>
    </row>
    <row r="341" spans="1:4" ht="19.5" customHeight="1" x14ac:dyDescent="0.25">
      <c r="A341" s="61" t="s">
        <v>235</v>
      </c>
      <c r="B341" s="140" t="s">
        <v>109</v>
      </c>
      <c r="C341" s="100">
        <v>207.85</v>
      </c>
      <c r="D341" s="102">
        <v>44796</v>
      </c>
    </row>
    <row r="342" spans="1:4" ht="19.5" customHeight="1" x14ac:dyDescent="0.25">
      <c r="A342" s="61" t="s">
        <v>178</v>
      </c>
      <c r="B342" s="140" t="s">
        <v>242</v>
      </c>
      <c r="C342" s="100">
        <v>200</v>
      </c>
      <c r="D342" s="102">
        <v>44775</v>
      </c>
    </row>
    <row r="343" spans="1:4" ht="19.5" customHeight="1" x14ac:dyDescent="0.25">
      <c r="A343" s="61" t="s">
        <v>180</v>
      </c>
      <c r="B343" s="140" t="s">
        <v>106</v>
      </c>
      <c r="C343" s="100">
        <v>196.65</v>
      </c>
      <c r="D343" s="102">
        <v>44790</v>
      </c>
    </row>
    <row r="344" spans="1:4" ht="19.5" customHeight="1" x14ac:dyDescent="0.25">
      <c r="A344" s="61" t="s">
        <v>246</v>
      </c>
      <c r="B344" s="140" t="s">
        <v>114</v>
      </c>
      <c r="C344" s="100">
        <v>194.47</v>
      </c>
      <c r="D344" s="102">
        <v>44784</v>
      </c>
    </row>
    <row r="345" spans="1:4" ht="19.5" customHeight="1" x14ac:dyDescent="0.25">
      <c r="A345" s="61" t="s">
        <v>568</v>
      </c>
      <c r="B345" s="140" t="s">
        <v>569</v>
      </c>
      <c r="C345" s="100">
        <v>194</v>
      </c>
      <c r="D345" s="102">
        <v>44804</v>
      </c>
    </row>
    <row r="346" spans="1:4" ht="19.5" customHeight="1" x14ac:dyDescent="0.25">
      <c r="A346" s="61" t="s">
        <v>191</v>
      </c>
      <c r="B346" s="140" t="s">
        <v>114</v>
      </c>
      <c r="C346" s="100">
        <v>193</v>
      </c>
      <c r="D346" s="102">
        <v>44775</v>
      </c>
    </row>
    <row r="347" spans="1:4" ht="19.5" customHeight="1" x14ac:dyDescent="0.25">
      <c r="A347" s="61" t="s">
        <v>138</v>
      </c>
      <c r="B347" s="140" t="s">
        <v>96</v>
      </c>
      <c r="C347" s="100">
        <v>190</v>
      </c>
      <c r="D347" s="102">
        <v>44796</v>
      </c>
    </row>
    <row r="348" spans="1:4" ht="19.5" customHeight="1" x14ac:dyDescent="0.25">
      <c r="A348" s="61" t="s">
        <v>108</v>
      </c>
      <c r="B348" s="140" t="s">
        <v>109</v>
      </c>
      <c r="C348" s="100">
        <v>189.32</v>
      </c>
      <c r="D348" s="102">
        <v>44796</v>
      </c>
    </row>
    <row r="349" spans="1:4" ht="19.5" customHeight="1" x14ac:dyDescent="0.25">
      <c r="A349" s="61" t="s">
        <v>144</v>
      </c>
      <c r="B349" s="140" t="s">
        <v>107</v>
      </c>
      <c r="C349" s="100">
        <v>185.52</v>
      </c>
      <c r="D349" s="102">
        <v>44782</v>
      </c>
    </row>
    <row r="350" spans="1:4" ht="19.5" customHeight="1" x14ac:dyDescent="0.25">
      <c r="A350" s="61" t="s">
        <v>183</v>
      </c>
      <c r="B350" s="140" t="s">
        <v>98</v>
      </c>
      <c r="C350" s="100">
        <v>180</v>
      </c>
      <c r="D350" s="102">
        <v>44775</v>
      </c>
    </row>
    <row r="351" spans="1:4" ht="19.5" customHeight="1" x14ac:dyDescent="0.25">
      <c r="A351" s="61" t="s">
        <v>133</v>
      </c>
      <c r="B351" s="140" t="s">
        <v>91</v>
      </c>
      <c r="C351" s="100">
        <v>177.62</v>
      </c>
      <c r="D351" s="102">
        <v>44796</v>
      </c>
    </row>
    <row r="352" spans="1:4" ht="19.5" customHeight="1" x14ac:dyDescent="0.25">
      <c r="A352" s="61" t="s">
        <v>181</v>
      </c>
      <c r="B352" s="140" t="s">
        <v>570</v>
      </c>
      <c r="C352" s="100">
        <v>175</v>
      </c>
      <c r="D352" s="102">
        <v>44782</v>
      </c>
    </row>
    <row r="353" spans="1:4" ht="19.5" customHeight="1" x14ac:dyDescent="0.25">
      <c r="A353" s="61" t="s">
        <v>178</v>
      </c>
      <c r="B353" s="140" t="s">
        <v>242</v>
      </c>
      <c r="C353" s="100">
        <v>175</v>
      </c>
      <c r="D353" s="102">
        <v>44791</v>
      </c>
    </row>
    <row r="354" spans="1:4" ht="19.5" customHeight="1" x14ac:dyDescent="0.25">
      <c r="A354" s="61" t="s">
        <v>331</v>
      </c>
      <c r="B354" s="140" t="s">
        <v>457</v>
      </c>
      <c r="C354" s="100">
        <v>174.45</v>
      </c>
      <c r="D354" s="102">
        <v>44782</v>
      </c>
    </row>
    <row r="355" spans="1:4" ht="19.5" customHeight="1" x14ac:dyDescent="0.25">
      <c r="A355" s="61" t="s">
        <v>99</v>
      </c>
      <c r="B355" s="140" t="s">
        <v>96</v>
      </c>
      <c r="C355" s="100">
        <v>173.6</v>
      </c>
      <c r="D355" s="102">
        <v>44804</v>
      </c>
    </row>
    <row r="356" spans="1:4" ht="19.5" customHeight="1" x14ac:dyDescent="0.25">
      <c r="A356" s="61" t="s">
        <v>125</v>
      </c>
      <c r="B356" s="140" t="s">
        <v>107</v>
      </c>
      <c r="C356" s="100">
        <v>172.5</v>
      </c>
      <c r="D356" s="102">
        <v>44784</v>
      </c>
    </row>
    <row r="357" spans="1:4" ht="19.5" customHeight="1" x14ac:dyDescent="0.25">
      <c r="A357" s="61" t="s">
        <v>235</v>
      </c>
      <c r="B357" s="140" t="s">
        <v>109</v>
      </c>
      <c r="C357" s="100">
        <v>168</v>
      </c>
      <c r="D357" s="102">
        <v>44802</v>
      </c>
    </row>
    <row r="358" spans="1:4" ht="19.5" customHeight="1" x14ac:dyDescent="0.25">
      <c r="A358" s="61" t="s">
        <v>136</v>
      </c>
      <c r="B358" s="140" t="s">
        <v>177</v>
      </c>
      <c r="C358" s="100">
        <v>166.78</v>
      </c>
      <c r="D358" s="102">
        <v>44802</v>
      </c>
    </row>
    <row r="359" spans="1:4" ht="19.5" customHeight="1" x14ac:dyDescent="0.25">
      <c r="A359" s="61" t="s">
        <v>244</v>
      </c>
      <c r="B359" s="140" t="s">
        <v>245</v>
      </c>
      <c r="C359" s="100">
        <v>161.75</v>
      </c>
      <c r="D359" s="102">
        <v>44796</v>
      </c>
    </row>
    <row r="360" spans="1:4" ht="19.5" customHeight="1" x14ac:dyDescent="0.25">
      <c r="A360" s="61" t="s">
        <v>209</v>
      </c>
      <c r="B360" s="140" t="s">
        <v>117</v>
      </c>
      <c r="C360" s="100">
        <v>153.13999999999999</v>
      </c>
      <c r="D360" s="102">
        <v>44804</v>
      </c>
    </row>
    <row r="361" spans="1:4" ht="19.5" customHeight="1" x14ac:dyDescent="0.25">
      <c r="A361" s="61" t="s">
        <v>571</v>
      </c>
      <c r="B361" s="140" t="s">
        <v>106</v>
      </c>
      <c r="C361" s="100">
        <v>152.88</v>
      </c>
      <c r="D361" s="102">
        <v>44804</v>
      </c>
    </row>
    <row r="362" spans="1:4" ht="19.5" customHeight="1" x14ac:dyDescent="0.25">
      <c r="A362" s="61" t="s">
        <v>572</v>
      </c>
      <c r="B362" s="140" t="s">
        <v>155</v>
      </c>
      <c r="C362" s="100">
        <v>151.5</v>
      </c>
      <c r="D362" s="102">
        <v>44776</v>
      </c>
    </row>
    <row r="363" spans="1:4" ht="19.5" customHeight="1" x14ac:dyDescent="0.25">
      <c r="A363" s="61" t="s">
        <v>573</v>
      </c>
      <c r="B363" s="140" t="s">
        <v>574</v>
      </c>
      <c r="C363" s="100">
        <v>150</v>
      </c>
      <c r="D363" s="102">
        <v>44782</v>
      </c>
    </row>
    <row r="364" spans="1:4" ht="19.5" customHeight="1" x14ac:dyDescent="0.25">
      <c r="A364" s="61" t="s">
        <v>151</v>
      </c>
      <c r="B364" s="140" t="s">
        <v>228</v>
      </c>
      <c r="C364" s="100">
        <v>150</v>
      </c>
      <c r="D364" s="102">
        <v>44791</v>
      </c>
    </row>
    <row r="365" spans="1:4" ht="19.5" customHeight="1" x14ac:dyDescent="0.25">
      <c r="A365" s="61" t="s">
        <v>575</v>
      </c>
      <c r="B365" s="140" t="s">
        <v>576</v>
      </c>
      <c r="C365" s="100">
        <v>150</v>
      </c>
      <c r="D365" s="102">
        <v>44804</v>
      </c>
    </row>
    <row r="366" spans="1:4" ht="19.5" customHeight="1" x14ac:dyDescent="0.25">
      <c r="A366" s="61" t="s">
        <v>577</v>
      </c>
      <c r="B366" s="140" t="s">
        <v>578</v>
      </c>
      <c r="C366" s="100">
        <v>148.75</v>
      </c>
      <c r="D366" s="102">
        <v>44775</v>
      </c>
    </row>
    <row r="367" spans="1:4" ht="19.5" customHeight="1" x14ac:dyDescent="0.25">
      <c r="A367" s="61" t="s">
        <v>165</v>
      </c>
      <c r="B367" s="140" t="s">
        <v>107</v>
      </c>
      <c r="C367" s="100">
        <v>147.91</v>
      </c>
      <c r="D367" s="102">
        <v>44796</v>
      </c>
    </row>
    <row r="368" spans="1:4" ht="19.5" customHeight="1" x14ac:dyDescent="0.25">
      <c r="A368" s="61" t="s">
        <v>251</v>
      </c>
      <c r="B368" s="140" t="s">
        <v>252</v>
      </c>
      <c r="C368" s="100">
        <v>147.53</v>
      </c>
      <c r="D368" s="102">
        <v>44789</v>
      </c>
    </row>
    <row r="369" spans="1:4" ht="19.5" customHeight="1" x14ac:dyDescent="0.25">
      <c r="A369" s="61" t="s">
        <v>579</v>
      </c>
      <c r="B369" s="140" t="s">
        <v>580</v>
      </c>
      <c r="C369" s="100">
        <v>147.38</v>
      </c>
      <c r="D369" s="102">
        <v>44804</v>
      </c>
    </row>
    <row r="370" spans="1:4" ht="19.5" customHeight="1" x14ac:dyDescent="0.25">
      <c r="A370" s="61" t="s">
        <v>581</v>
      </c>
      <c r="B370" s="140" t="s">
        <v>582</v>
      </c>
      <c r="C370" s="100">
        <v>146.38</v>
      </c>
      <c r="D370" s="102">
        <v>44789</v>
      </c>
    </row>
    <row r="371" spans="1:4" ht="19.5" customHeight="1" x14ac:dyDescent="0.25">
      <c r="A371" s="61" t="s">
        <v>145</v>
      </c>
      <c r="B371" s="140" t="s">
        <v>252</v>
      </c>
      <c r="C371" s="100">
        <v>140.91999999999999</v>
      </c>
      <c r="D371" s="102">
        <v>44791</v>
      </c>
    </row>
    <row r="372" spans="1:4" ht="19.5" customHeight="1" x14ac:dyDescent="0.25">
      <c r="A372" s="61" t="s">
        <v>583</v>
      </c>
      <c r="B372" s="140" t="s">
        <v>584</v>
      </c>
      <c r="C372" s="100">
        <v>137.69</v>
      </c>
      <c r="D372" s="102">
        <v>44776</v>
      </c>
    </row>
    <row r="373" spans="1:4" ht="19.5" customHeight="1" x14ac:dyDescent="0.25">
      <c r="A373" s="61" t="s">
        <v>235</v>
      </c>
      <c r="B373" s="140" t="s">
        <v>97</v>
      </c>
      <c r="C373" s="100">
        <v>136.94999999999999</v>
      </c>
      <c r="D373" s="102">
        <v>44789</v>
      </c>
    </row>
    <row r="374" spans="1:4" ht="19.5" customHeight="1" x14ac:dyDescent="0.25">
      <c r="A374" s="61" t="s">
        <v>585</v>
      </c>
      <c r="B374" s="140" t="s">
        <v>586</v>
      </c>
      <c r="C374" s="100">
        <v>135.63</v>
      </c>
      <c r="D374" s="102">
        <v>44784</v>
      </c>
    </row>
    <row r="375" spans="1:4" ht="19.5" customHeight="1" x14ac:dyDescent="0.25">
      <c r="A375" s="61" t="s">
        <v>587</v>
      </c>
      <c r="B375" s="140" t="s">
        <v>588</v>
      </c>
      <c r="C375" s="100">
        <v>135</v>
      </c>
      <c r="D375" s="102">
        <v>44782</v>
      </c>
    </row>
    <row r="376" spans="1:4" ht="19.5" customHeight="1" x14ac:dyDescent="0.25">
      <c r="A376" s="61" t="s">
        <v>206</v>
      </c>
      <c r="B376" s="140" t="s">
        <v>96</v>
      </c>
      <c r="C376" s="100">
        <v>134.88</v>
      </c>
      <c r="D376" s="102">
        <v>44802</v>
      </c>
    </row>
    <row r="377" spans="1:4" ht="19.5" customHeight="1" x14ac:dyDescent="0.25">
      <c r="A377" s="61" t="s">
        <v>119</v>
      </c>
      <c r="B377" s="140" t="s">
        <v>97</v>
      </c>
      <c r="C377" s="100">
        <v>130.6</v>
      </c>
      <c r="D377" s="102">
        <v>44796</v>
      </c>
    </row>
    <row r="378" spans="1:4" ht="19.5" customHeight="1" x14ac:dyDescent="0.25">
      <c r="A378" s="61" t="s">
        <v>248</v>
      </c>
      <c r="B378" s="140" t="s">
        <v>249</v>
      </c>
      <c r="C378" s="100">
        <v>129.29</v>
      </c>
      <c r="D378" s="102">
        <v>44791</v>
      </c>
    </row>
    <row r="379" spans="1:4" ht="19.5" customHeight="1" x14ac:dyDescent="0.25">
      <c r="A379" s="61" t="s">
        <v>589</v>
      </c>
      <c r="B379" s="140" t="s">
        <v>590</v>
      </c>
      <c r="C379" s="100">
        <v>129.16999999999999</v>
      </c>
      <c r="D379" s="102">
        <v>44802</v>
      </c>
    </row>
    <row r="380" spans="1:4" ht="19.5" customHeight="1" x14ac:dyDescent="0.25">
      <c r="A380" s="61" t="s">
        <v>591</v>
      </c>
      <c r="B380" s="140" t="s">
        <v>592</v>
      </c>
      <c r="C380" s="100">
        <v>125</v>
      </c>
      <c r="D380" s="102">
        <v>44789</v>
      </c>
    </row>
    <row r="381" spans="1:4" ht="19.5" customHeight="1" x14ac:dyDescent="0.25">
      <c r="A381" s="61" t="s">
        <v>149</v>
      </c>
      <c r="B381" s="140" t="s">
        <v>109</v>
      </c>
      <c r="C381" s="100">
        <v>123.56</v>
      </c>
      <c r="D381" s="102">
        <v>44796</v>
      </c>
    </row>
    <row r="382" spans="1:4" ht="19.5" customHeight="1" x14ac:dyDescent="0.25">
      <c r="A382" s="61" t="s">
        <v>535</v>
      </c>
      <c r="B382" s="140" t="s">
        <v>205</v>
      </c>
      <c r="C382" s="100">
        <v>121.53</v>
      </c>
      <c r="D382" s="102">
        <v>44789</v>
      </c>
    </row>
    <row r="383" spans="1:4" ht="19.5" customHeight="1" x14ac:dyDescent="0.25">
      <c r="A383" s="61" t="s">
        <v>566</v>
      </c>
      <c r="B383" s="140" t="s">
        <v>111</v>
      </c>
      <c r="C383" s="100">
        <v>120.91</v>
      </c>
      <c r="D383" s="102">
        <v>44789</v>
      </c>
    </row>
    <row r="384" spans="1:4" ht="19.5" customHeight="1" x14ac:dyDescent="0.25">
      <c r="A384" s="61" t="s">
        <v>251</v>
      </c>
      <c r="B384" s="140" t="s">
        <v>252</v>
      </c>
      <c r="C384" s="100">
        <v>119.37</v>
      </c>
      <c r="D384" s="102">
        <v>44789</v>
      </c>
    </row>
    <row r="385" spans="1:4" ht="19.5" customHeight="1" x14ac:dyDescent="0.25">
      <c r="A385" s="61" t="s">
        <v>593</v>
      </c>
      <c r="B385" s="140" t="s">
        <v>364</v>
      </c>
      <c r="C385" s="100">
        <v>118.59</v>
      </c>
      <c r="D385" s="102">
        <v>44804</v>
      </c>
    </row>
    <row r="386" spans="1:4" ht="19.5" customHeight="1" x14ac:dyDescent="0.25">
      <c r="A386" s="61" t="s">
        <v>394</v>
      </c>
      <c r="B386" s="140" t="s">
        <v>594</v>
      </c>
      <c r="C386" s="100">
        <v>117.72</v>
      </c>
      <c r="D386" s="102">
        <v>44775</v>
      </c>
    </row>
    <row r="387" spans="1:4" ht="19.5" customHeight="1" x14ac:dyDescent="0.25">
      <c r="A387" s="61" t="s">
        <v>394</v>
      </c>
      <c r="B387" s="140" t="s">
        <v>594</v>
      </c>
      <c r="C387" s="100">
        <v>117.72</v>
      </c>
      <c r="D387" s="102">
        <v>44802</v>
      </c>
    </row>
    <row r="388" spans="1:4" ht="19.5" customHeight="1" x14ac:dyDescent="0.25">
      <c r="A388" s="61" t="s">
        <v>112</v>
      </c>
      <c r="B388" s="140" t="s">
        <v>595</v>
      </c>
      <c r="C388" s="100">
        <v>114.17</v>
      </c>
      <c r="D388" s="102">
        <v>44804</v>
      </c>
    </row>
    <row r="389" spans="1:4" ht="19.5" customHeight="1" x14ac:dyDescent="0.25">
      <c r="A389" s="61" t="s">
        <v>112</v>
      </c>
      <c r="B389" s="140" t="s">
        <v>595</v>
      </c>
      <c r="C389" s="100">
        <v>113.97</v>
      </c>
      <c r="D389" s="102">
        <v>44775</v>
      </c>
    </row>
    <row r="390" spans="1:4" ht="19.5" customHeight="1" x14ac:dyDescent="0.25">
      <c r="A390" s="61" t="s">
        <v>596</v>
      </c>
      <c r="B390" s="140" t="s">
        <v>96</v>
      </c>
      <c r="C390" s="100">
        <v>110.12</v>
      </c>
      <c r="D390" s="102">
        <v>44789</v>
      </c>
    </row>
    <row r="391" spans="1:4" ht="19.5" customHeight="1" x14ac:dyDescent="0.25">
      <c r="A391" s="61" t="s">
        <v>597</v>
      </c>
      <c r="B391" s="140" t="s">
        <v>411</v>
      </c>
      <c r="C391" s="100">
        <v>100</v>
      </c>
      <c r="D391" s="102">
        <v>44775</v>
      </c>
    </row>
    <row r="392" spans="1:4" ht="19.5" customHeight="1" x14ac:dyDescent="0.25">
      <c r="A392" s="61" t="s">
        <v>598</v>
      </c>
      <c r="B392" s="140" t="s">
        <v>599</v>
      </c>
      <c r="C392" s="100">
        <v>100</v>
      </c>
      <c r="D392" s="102">
        <v>44789</v>
      </c>
    </row>
    <row r="393" spans="1:4" ht="19.5" customHeight="1" x14ac:dyDescent="0.25">
      <c r="A393" s="61" t="s">
        <v>600</v>
      </c>
      <c r="B393" s="140" t="s">
        <v>601</v>
      </c>
      <c r="C393" s="100">
        <v>100</v>
      </c>
      <c r="D393" s="102">
        <v>44802</v>
      </c>
    </row>
    <row r="394" spans="1:4" ht="19.5" customHeight="1" x14ac:dyDescent="0.25">
      <c r="A394" s="61" t="s">
        <v>602</v>
      </c>
      <c r="B394" s="140" t="s">
        <v>603</v>
      </c>
      <c r="C394" s="100">
        <v>100</v>
      </c>
      <c r="D394" s="102">
        <v>44804</v>
      </c>
    </row>
    <row r="395" spans="1:4" ht="19.5" customHeight="1" x14ac:dyDescent="0.25">
      <c r="A395" s="61" t="s">
        <v>227</v>
      </c>
      <c r="B395" s="140" t="s">
        <v>361</v>
      </c>
      <c r="C395" s="100">
        <v>95.69</v>
      </c>
      <c r="D395" s="102">
        <v>44791</v>
      </c>
    </row>
    <row r="396" spans="1:4" ht="19.5" customHeight="1" x14ac:dyDescent="0.25">
      <c r="A396" s="61" t="s">
        <v>604</v>
      </c>
      <c r="B396" s="140" t="s">
        <v>605</v>
      </c>
      <c r="C396" s="100">
        <v>94.83</v>
      </c>
      <c r="D396" s="102">
        <v>44789</v>
      </c>
    </row>
    <row r="397" spans="1:4" ht="19.5" customHeight="1" x14ac:dyDescent="0.25">
      <c r="A397" s="61" t="s">
        <v>606</v>
      </c>
      <c r="B397" s="140" t="s">
        <v>102</v>
      </c>
      <c r="C397" s="100">
        <v>94.2</v>
      </c>
      <c r="D397" s="102">
        <v>44804</v>
      </c>
    </row>
    <row r="398" spans="1:4" ht="19.5" customHeight="1" x14ac:dyDescent="0.25">
      <c r="A398" s="61" t="s">
        <v>607</v>
      </c>
      <c r="B398" s="140" t="s">
        <v>493</v>
      </c>
      <c r="C398" s="100">
        <v>90.35</v>
      </c>
      <c r="D398" s="102">
        <v>44775</v>
      </c>
    </row>
    <row r="399" spans="1:4" ht="19.5" customHeight="1" x14ac:dyDescent="0.25">
      <c r="A399" s="61" t="s">
        <v>157</v>
      </c>
      <c r="B399" s="140" t="s">
        <v>608</v>
      </c>
      <c r="C399" s="100">
        <v>90</v>
      </c>
      <c r="D399" s="102">
        <v>44789</v>
      </c>
    </row>
    <row r="400" spans="1:4" ht="19.5" customHeight="1" x14ac:dyDescent="0.25">
      <c r="A400" s="61" t="s">
        <v>186</v>
      </c>
      <c r="B400" s="140" t="s">
        <v>608</v>
      </c>
      <c r="C400" s="100">
        <v>90</v>
      </c>
      <c r="D400" s="102">
        <v>44789</v>
      </c>
    </row>
    <row r="401" spans="1:4" ht="19.5" customHeight="1" x14ac:dyDescent="0.25">
      <c r="A401" s="61" t="s">
        <v>209</v>
      </c>
      <c r="B401" s="140" t="s">
        <v>117</v>
      </c>
      <c r="C401" s="100">
        <v>85.83</v>
      </c>
      <c r="D401" s="102">
        <v>44784</v>
      </c>
    </row>
    <row r="402" spans="1:4" ht="19.5" customHeight="1" x14ac:dyDescent="0.25">
      <c r="A402" s="61" t="s">
        <v>110</v>
      </c>
      <c r="B402" s="140" t="s">
        <v>107</v>
      </c>
      <c r="C402" s="100">
        <v>83.99</v>
      </c>
      <c r="D402" s="102">
        <v>44784</v>
      </c>
    </row>
    <row r="403" spans="1:4" ht="19.5" customHeight="1" x14ac:dyDescent="0.25">
      <c r="A403" s="61" t="s">
        <v>609</v>
      </c>
      <c r="B403" s="140" t="s">
        <v>610</v>
      </c>
      <c r="C403" s="100">
        <v>83.63</v>
      </c>
      <c r="D403" s="102">
        <v>44796</v>
      </c>
    </row>
    <row r="404" spans="1:4" ht="19.5" customHeight="1" x14ac:dyDescent="0.25">
      <c r="A404" s="61" t="s">
        <v>246</v>
      </c>
      <c r="B404" s="140" t="s">
        <v>114</v>
      </c>
      <c r="C404" s="100">
        <v>82.39</v>
      </c>
      <c r="D404" s="102">
        <v>44782</v>
      </c>
    </row>
    <row r="405" spans="1:4" ht="19.5" customHeight="1" x14ac:dyDescent="0.25">
      <c r="A405" s="61" t="s">
        <v>611</v>
      </c>
      <c r="B405" s="140" t="s">
        <v>114</v>
      </c>
      <c r="C405" s="100">
        <v>81.06</v>
      </c>
      <c r="D405" s="102">
        <v>44796</v>
      </c>
    </row>
    <row r="406" spans="1:4" ht="19.5" customHeight="1" x14ac:dyDescent="0.25">
      <c r="A406" s="61" t="s">
        <v>612</v>
      </c>
      <c r="B406" s="140" t="s">
        <v>493</v>
      </c>
      <c r="C406" s="100">
        <v>77.78</v>
      </c>
      <c r="D406" s="102">
        <v>44775</v>
      </c>
    </row>
    <row r="407" spans="1:4" ht="19.5" customHeight="1" x14ac:dyDescent="0.25">
      <c r="A407" s="61" t="s">
        <v>105</v>
      </c>
      <c r="B407" s="140" t="s">
        <v>106</v>
      </c>
      <c r="C407" s="100">
        <v>77.489999999999995</v>
      </c>
      <c r="D407" s="102">
        <v>44804</v>
      </c>
    </row>
    <row r="408" spans="1:4" ht="19.5" customHeight="1" x14ac:dyDescent="0.25">
      <c r="A408" s="61" t="s">
        <v>156</v>
      </c>
      <c r="B408" s="140" t="s">
        <v>155</v>
      </c>
      <c r="C408" s="100">
        <v>76.430000000000007</v>
      </c>
      <c r="D408" s="102">
        <v>44776</v>
      </c>
    </row>
    <row r="409" spans="1:4" ht="19.5" customHeight="1" x14ac:dyDescent="0.25">
      <c r="A409" s="61" t="s">
        <v>613</v>
      </c>
      <c r="B409" s="140" t="s">
        <v>212</v>
      </c>
      <c r="C409" s="100">
        <v>69.41</v>
      </c>
      <c r="D409" s="102">
        <v>44775</v>
      </c>
    </row>
    <row r="410" spans="1:4" ht="19.5" customHeight="1" x14ac:dyDescent="0.25">
      <c r="A410" s="61" t="s">
        <v>134</v>
      </c>
      <c r="B410" s="140" t="s">
        <v>614</v>
      </c>
      <c r="C410" s="100">
        <v>65</v>
      </c>
      <c r="D410" s="102">
        <v>44802</v>
      </c>
    </row>
    <row r="411" spans="1:4" ht="19.5" customHeight="1" x14ac:dyDescent="0.25">
      <c r="A411" s="61" t="s">
        <v>119</v>
      </c>
      <c r="B411" s="140" t="s">
        <v>97</v>
      </c>
      <c r="C411" s="100">
        <v>62.9</v>
      </c>
      <c r="D411" s="102">
        <v>44782</v>
      </c>
    </row>
    <row r="412" spans="1:4" ht="19.5" customHeight="1" x14ac:dyDescent="0.25">
      <c r="A412" s="61" t="s">
        <v>119</v>
      </c>
      <c r="B412" s="140" t="s">
        <v>97</v>
      </c>
      <c r="C412" s="100">
        <v>62.9</v>
      </c>
      <c r="D412" s="102">
        <v>44802</v>
      </c>
    </row>
    <row r="413" spans="1:4" ht="19.5" customHeight="1" x14ac:dyDescent="0.25">
      <c r="A413" s="61" t="s">
        <v>112</v>
      </c>
      <c r="B413" s="140" t="s">
        <v>120</v>
      </c>
      <c r="C413" s="100">
        <v>62.45</v>
      </c>
      <c r="D413" s="102">
        <v>44782</v>
      </c>
    </row>
    <row r="414" spans="1:4" ht="19.5" customHeight="1" x14ac:dyDescent="0.25">
      <c r="A414" s="61" t="s">
        <v>615</v>
      </c>
      <c r="B414" s="140" t="s">
        <v>616</v>
      </c>
      <c r="C414" s="100">
        <v>62.19</v>
      </c>
      <c r="D414" s="102">
        <v>44796</v>
      </c>
    </row>
    <row r="415" spans="1:4" ht="19.5" customHeight="1" x14ac:dyDescent="0.25">
      <c r="A415" s="61" t="s">
        <v>617</v>
      </c>
      <c r="B415" s="140" t="s">
        <v>539</v>
      </c>
      <c r="C415" s="100">
        <v>62.06</v>
      </c>
      <c r="D415" s="102">
        <v>44789</v>
      </c>
    </row>
    <row r="416" spans="1:4" ht="19.5" customHeight="1" x14ac:dyDescent="0.25">
      <c r="A416" s="61" t="s">
        <v>182</v>
      </c>
      <c r="B416" s="140" t="s">
        <v>98</v>
      </c>
      <c r="C416" s="100">
        <v>60</v>
      </c>
      <c r="D416" s="102">
        <v>44784</v>
      </c>
    </row>
    <row r="417" spans="1:4" ht="19.5" customHeight="1" x14ac:dyDescent="0.25">
      <c r="A417" s="61" t="s">
        <v>618</v>
      </c>
      <c r="B417" s="140" t="s">
        <v>104</v>
      </c>
      <c r="C417" s="100">
        <v>59.95</v>
      </c>
      <c r="D417" s="102">
        <v>44802</v>
      </c>
    </row>
    <row r="418" spans="1:4" ht="19.5" customHeight="1" x14ac:dyDescent="0.25">
      <c r="A418" s="61" t="s">
        <v>589</v>
      </c>
      <c r="B418" s="140" t="s">
        <v>619</v>
      </c>
      <c r="C418" s="100">
        <v>59.72</v>
      </c>
      <c r="D418" s="102">
        <v>44796</v>
      </c>
    </row>
    <row r="419" spans="1:4" ht="19.5" customHeight="1" x14ac:dyDescent="0.25">
      <c r="A419" s="61" t="s">
        <v>581</v>
      </c>
      <c r="B419" s="140" t="s">
        <v>620</v>
      </c>
      <c r="C419" s="100">
        <v>56.38</v>
      </c>
      <c r="D419" s="102">
        <v>44804</v>
      </c>
    </row>
    <row r="420" spans="1:4" ht="19.5" customHeight="1" x14ac:dyDescent="0.25">
      <c r="A420" s="61" t="s">
        <v>256</v>
      </c>
      <c r="B420" s="140" t="s">
        <v>102</v>
      </c>
      <c r="C420" s="100">
        <v>56.12</v>
      </c>
      <c r="D420" s="102">
        <v>44784</v>
      </c>
    </row>
    <row r="421" spans="1:4" ht="19.5" customHeight="1" x14ac:dyDescent="0.25">
      <c r="A421" s="61" t="s">
        <v>152</v>
      </c>
      <c r="B421" s="140" t="s">
        <v>621</v>
      </c>
      <c r="C421" s="100">
        <v>56</v>
      </c>
      <c r="D421" s="102">
        <v>44804</v>
      </c>
    </row>
    <row r="422" spans="1:4" ht="19.5" customHeight="1" x14ac:dyDescent="0.25">
      <c r="A422" s="61" t="s">
        <v>622</v>
      </c>
      <c r="B422" s="140" t="s">
        <v>623</v>
      </c>
      <c r="C422" s="100">
        <v>55.44</v>
      </c>
      <c r="D422" s="102">
        <v>44782</v>
      </c>
    </row>
    <row r="423" spans="1:4" ht="19.5" customHeight="1" x14ac:dyDescent="0.25">
      <c r="A423" s="61" t="s">
        <v>94</v>
      </c>
      <c r="B423" s="140" t="s">
        <v>95</v>
      </c>
      <c r="C423" s="100">
        <v>52.09</v>
      </c>
      <c r="D423" s="102">
        <v>44802</v>
      </c>
    </row>
    <row r="424" spans="1:4" ht="19.5" customHeight="1" x14ac:dyDescent="0.25">
      <c r="A424" s="61" t="s">
        <v>250</v>
      </c>
      <c r="B424" s="140" t="s">
        <v>624</v>
      </c>
      <c r="C424" s="100">
        <v>51.96</v>
      </c>
      <c r="D424" s="102">
        <v>44782</v>
      </c>
    </row>
    <row r="425" spans="1:4" ht="19.5" customHeight="1" x14ac:dyDescent="0.25">
      <c r="A425" s="61" t="s">
        <v>625</v>
      </c>
      <c r="B425" s="140" t="s">
        <v>626</v>
      </c>
      <c r="C425" s="100">
        <v>50</v>
      </c>
      <c r="D425" s="102">
        <v>44796</v>
      </c>
    </row>
    <row r="426" spans="1:4" ht="19.5" customHeight="1" x14ac:dyDescent="0.25">
      <c r="A426" s="61" t="s">
        <v>627</v>
      </c>
      <c r="B426" s="140" t="s">
        <v>628</v>
      </c>
      <c r="C426" s="100">
        <v>49.66</v>
      </c>
      <c r="D426" s="102">
        <v>44796</v>
      </c>
    </row>
    <row r="427" spans="1:4" ht="19.5" customHeight="1" x14ac:dyDescent="0.25">
      <c r="A427" s="61" t="s">
        <v>166</v>
      </c>
      <c r="B427" s="140" t="s">
        <v>233</v>
      </c>
      <c r="C427" s="100">
        <v>49</v>
      </c>
      <c r="D427" s="102">
        <v>44791</v>
      </c>
    </row>
    <row r="428" spans="1:4" ht="19.5" customHeight="1" x14ac:dyDescent="0.25">
      <c r="A428" s="61" t="s">
        <v>159</v>
      </c>
      <c r="B428" s="140" t="s">
        <v>158</v>
      </c>
      <c r="C428" s="100">
        <v>48.75</v>
      </c>
      <c r="D428" s="102">
        <v>44784</v>
      </c>
    </row>
    <row r="429" spans="1:4" ht="19.5" customHeight="1" x14ac:dyDescent="0.25">
      <c r="A429" s="61" t="s">
        <v>547</v>
      </c>
      <c r="B429" s="140" t="s">
        <v>242</v>
      </c>
      <c r="C429" s="100">
        <v>48.71</v>
      </c>
      <c r="D429" s="102">
        <v>44775</v>
      </c>
    </row>
    <row r="430" spans="1:4" ht="19.5" customHeight="1" x14ac:dyDescent="0.25">
      <c r="A430" s="61" t="s">
        <v>629</v>
      </c>
      <c r="B430" s="140" t="s">
        <v>630</v>
      </c>
      <c r="C430" s="100">
        <v>48</v>
      </c>
      <c r="D430" s="102">
        <v>44796</v>
      </c>
    </row>
    <row r="431" spans="1:4" ht="19.5" customHeight="1" x14ac:dyDescent="0.25">
      <c r="A431" s="61" t="s">
        <v>631</v>
      </c>
      <c r="B431" s="140" t="s">
        <v>632</v>
      </c>
      <c r="C431" s="100">
        <v>45.1</v>
      </c>
      <c r="D431" s="102">
        <v>44796</v>
      </c>
    </row>
    <row r="432" spans="1:4" ht="19.5" customHeight="1" x14ac:dyDescent="0.25">
      <c r="A432" s="61" t="s">
        <v>211</v>
      </c>
      <c r="B432" s="140" t="s">
        <v>633</v>
      </c>
      <c r="C432" s="100">
        <v>44.63</v>
      </c>
      <c r="D432" s="102">
        <v>44791</v>
      </c>
    </row>
    <row r="433" spans="1:4" ht="19.5" customHeight="1" x14ac:dyDescent="0.25">
      <c r="A433" s="61" t="s">
        <v>634</v>
      </c>
      <c r="B433" s="140" t="s">
        <v>539</v>
      </c>
      <c r="C433" s="100">
        <v>43.97</v>
      </c>
      <c r="D433" s="102">
        <v>44789</v>
      </c>
    </row>
    <row r="434" spans="1:4" ht="19.5" customHeight="1" x14ac:dyDescent="0.25">
      <c r="A434" s="61" t="s">
        <v>635</v>
      </c>
      <c r="B434" s="140" t="s">
        <v>636</v>
      </c>
      <c r="C434" s="100">
        <v>43.35</v>
      </c>
      <c r="D434" s="102">
        <v>44791</v>
      </c>
    </row>
    <row r="435" spans="1:4" ht="19.5" customHeight="1" x14ac:dyDescent="0.25">
      <c r="A435" s="61" t="s">
        <v>637</v>
      </c>
      <c r="B435" s="140" t="s">
        <v>638</v>
      </c>
      <c r="C435" s="100">
        <v>40.99</v>
      </c>
      <c r="D435" s="102">
        <v>44789</v>
      </c>
    </row>
    <row r="436" spans="1:4" ht="19.5" customHeight="1" x14ac:dyDescent="0.25">
      <c r="A436" s="61" t="s">
        <v>165</v>
      </c>
      <c r="B436" s="140" t="s">
        <v>117</v>
      </c>
      <c r="C436" s="100">
        <v>40</v>
      </c>
      <c r="D436" s="102">
        <v>44784</v>
      </c>
    </row>
    <row r="437" spans="1:4" ht="19.5" customHeight="1" x14ac:dyDescent="0.25">
      <c r="A437" s="61" t="s">
        <v>639</v>
      </c>
      <c r="B437" s="140" t="s">
        <v>640</v>
      </c>
      <c r="C437" s="100">
        <v>37.75</v>
      </c>
      <c r="D437" s="102">
        <v>44804</v>
      </c>
    </row>
    <row r="438" spans="1:4" ht="19.5" customHeight="1" x14ac:dyDescent="0.25">
      <c r="A438" s="61" t="s">
        <v>547</v>
      </c>
      <c r="B438" s="140" t="s">
        <v>641</v>
      </c>
      <c r="C438" s="100">
        <v>36</v>
      </c>
      <c r="D438" s="102">
        <v>44790</v>
      </c>
    </row>
    <row r="439" spans="1:4" ht="19.5" customHeight="1" x14ac:dyDescent="0.25">
      <c r="A439" s="61" t="s">
        <v>190</v>
      </c>
      <c r="B439" s="140" t="s">
        <v>121</v>
      </c>
      <c r="C439" s="100">
        <v>35.9</v>
      </c>
      <c r="D439" s="102">
        <v>44797</v>
      </c>
    </row>
    <row r="440" spans="1:4" ht="19.5" customHeight="1" x14ac:dyDescent="0.25">
      <c r="A440" s="61" t="s">
        <v>642</v>
      </c>
      <c r="B440" s="140" t="s">
        <v>643</v>
      </c>
      <c r="C440" s="100">
        <v>34.880000000000003</v>
      </c>
      <c r="D440" s="102">
        <v>44782</v>
      </c>
    </row>
    <row r="441" spans="1:4" ht="19.5" customHeight="1" x14ac:dyDescent="0.25">
      <c r="A441" s="61" t="s">
        <v>93</v>
      </c>
      <c r="B441" s="140" t="s">
        <v>91</v>
      </c>
      <c r="C441" s="100">
        <v>31.61</v>
      </c>
      <c r="D441" s="102">
        <v>44802</v>
      </c>
    </row>
    <row r="442" spans="1:4" ht="19.5" customHeight="1" x14ac:dyDescent="0.25">
      <c r="A442" s="61" t="s">
        <v>139</v>
      </c>
      <c r="B442" s="140" t="s">
        <v>435</v>
      </c>
      <c r="C442" s="100">
        <v>30.93</v>
      </c>
      <c r="D442" s="102">
        <v>44790</v>
      </c>
    </row>
    <row r="443" spans="1:4" ht="19.5" customHeight="1" x14ac:dyDescent="0.25">
      <c r="A443" s="61" t="s">
        <v>255</v>
      </c>
      <c r="B443" s="140" t="s">
        <v>103</v>
      </c>
      <c r="C443" s="100">
        <v>30.41</v>
      </c>
      <c r="D443" s="102">
        <v>44802</v>
      </c>
    </row>
    <row r="444" spans="1:4" ht="19.5" customHeight="1" x14ac:dyDescent="0.25">
      <c r="A444" s="61" t="s">
        <v>139</v>
      </c>
      <c r="B444" s="140" t="s">
        <v>435</v>
      </c>
      <c r="C444" s="100">
        <v>29.85</v>
      </c>
      <c r="D444" s="102">
        <v>44775</v>
      </c>
    </row>
    <row r="445" spans="1:4" ht="19.5" customHeight="1" x14ac:dyDescent="0.25">
      <c r="A445" s="61" t="s">
        <v>187</v>
      </c>
      <c r="B445" s="140" t="s">
        <v>115</v>
      </c>
      <c r="C445" s="100">
        <v>28.8</v>
      </c>
      <c r="D445" s="102">
        <v>44797</v>
      </c>
    </row>
    <row r="446" spans="1:4" ht="19.5" customHeight="1" x14ac:dyDescent="0.25">
      <c r="A446" s="61" t="s">
        <v>227</v>
      </c>
      <c r="B446" s="140" t="s">
        <v>500</v>
      </c>
      <c r="C446" s="100">
        <v>28.58</v>
      </c>
      <c r="D446" s="102">
        <v>44804</v>
      </c>
    </row>
    <row r="447" spans="1:4" ht="19.5" customHeight="1" x14ac:dyDescent="0.25">
      <c r="A447" s="61" t="s">
        <v>136</v>
      </c>
      <c r="B447" s="140" t="s">
        <v>121</v>
      </c>
      <c r="C447" s="100">
        <v>25.02</v>
      </c>
      <c r="D447" s="102">
        <v>44789</v>
      </c>
    </row>
    <row r="448" spans="1:4" ht="19.5" customHeight="1" x14ac:dyDescent="0.25">
      <c r="A448" s="61" t="s">
        <v>568</v>
      </c>
      <c r="B448" s="140" t="s">
        <v>644</v>
      </c>
      <c r="C448" s="100">
        <v>25</v>
      </c>
      <c r="D448" s="102">
        <v>44789</v>
      </c>
    </row>
    <row r="449" spans="1:4" ht="19.5" customHeight="1" x14ac:dyDescent="0.25">
      <c r="A449" s="61" t="s">
        <v>210</v>
      </c>
      <c r="B449" s="140" t="s">
        <v>645</v>
      </c>
      <c r="C449" s="100">
        <v>20.57</v>
      </c>
      <c r="D449" s="102">
        <v>44804</v>
      </c>
    </row>
    <row r="450" spans="1:4" ht="19.5" customHeight="1" x14ac:dyDescent="0.25">
      <c r="A450" s="61" t="s">
        <v>238</v>
      </c>
      <c r="B450" s="140" t="s">
        <v>103</v>
      </c>
      <c r="C450" s="100">
        <v>18.239999999999998</v>
      </c>
      <c r="D450" s="102">
        <v>44789</v>
      </c>
    </row>
    <row r="451" spans="1:4" ht="19.5" customHeight="1" x14ac:dyDescent="0.25">
      <c r="A451" s="61" t="s">
        <v>167</v>
      </c>
      <c r="B451" s="140" t="s">
        <v>646</v>
      </c>
      <c r="C451" s="100">
        <v>14.85</v>
      </c>
      <c r="D451" s="102">
        <v>44802</v>
      </c>
    </row>
    <row r="452" spans="1:4" ht="19.5" customHeight="1" x14ac:dyDescent="0.25">
      <c r="A452" s="61" t="s">
        <v>647</v>
      </c>
      <c r="B452" s="140" t="s">
        <v>201</v>
      </c>
      <c r="C452" s="100">
        <v>14</v>
      </c>
      <c r="D452" s="102">
        <v>44796</v>
      </c>
    </row>
    <row r="453" spans="1:4" ht="19.5" customHeight="1" x14ac:dyDescent="0.25">
      <c r="A453" s="61" t="s">
        <v>648</v>
      </c>
      <c r="B453" s="140" t="s">
        <v>649</v>
      </c>
      <c r="C453" s="100">
        <v>12</v>
      </c>
      <c r="D453" s="102">
        <v>44804</v>
      </c>
    </row>
    <row r="454" spans="1:4" ht="19.5" customHeight="1" x14ac:dyDescent="0.25">
      <c r="A454" s="61" t="s">
        <v>144</v>
      </c>
      <c r="B454" s="140" t="s">
        <v>117</v>
      </c>
      <c r="C454" s="100">
        <v>11.58</v>
      </c>
      <c r="D454" s="102">
        <v>44802</v>
      </c>
    </row>
    <row r="455" spans="1:4" ht="19.5" customHeight="1" x14ac:dyDescent="0.25">
      <c r="A455" s="61" t="s">
        <v>167</v>
      </c>
      <c r="B455" s="140" t="s">
        <v>258</v>
      </c>
      <c r="C455" s="100">
        <v>10</v>
      </c>
      <c r="D455" s="102">
        <v>44789</v>
      </c>
    </row>
    <row r="456" spans="1:4" ht="19.5" customHeight="1" x14ac:dyDescent="0.25">
      <c r="A456" s="61" t="s">
        <v>254</v>
      </c>
      <c r="B456" s="140" t="s">
        <v>96</v>
      </c>
      <c r="C456" s="100">
        <v>10</v>
      </c>
      <c r="D456" s="102">
        <v>44796</v>
      </c>
    </row>
    <row r="457" spans="1:4" ht="19.5" customHeight="1" x14ac:dyDescent="0.25">
      <c r="A457" s="61" t="s">
        <v>213</v>
      </c>
      <c r="B457" s="140" t="s">
        <v>237</v>
      </c>
      <c r="C457" s="100">
        <v>9.57</v>
      </c>
      <c r="D457" s="102">
        <v>44802</v>
      </c>
    </row>
    <row r="458" spans="1:4" ht="19.5" customHeight="1" x14ac:dyDescent="0.25">
      <c r="A458" s="61" t="s">
        <v>168</v>
      </c>
      <c r="B458" s="140" t="s">
        <v>98</v>
      </c>
      <c r="C458" s="100">
        <v>9</v>
      </c>
      <c r="D458" s="102">
        <v>44784</v>
      </c>
    </row>
    <row r="459" spans="1:4" ht="19.5" customHeight="1" x14ac:dyDescent="0.25">
      <c r="A459" s="61" t="s">
        <v>615</v>
      </c>
      <c r="B459" s="140" t="s">
        <v>580</v>
      </c>
      <c r="C459" s="100">
        <v>8.6300000000000008</v>
      </c>
      <c r="D459" s="102">
        <v>44804</v>
      </c>
    </row>
    <row r="460" spans="1:4" ht="19.5" customHeight="1" x14ac:dyDescent="0.25">
      <c r="A460" s="61" t="s">
        <v>136</v>
      </c>
      <c r="B460" s="140" t="s">
        <v>435</v>
      </c>
      <c r="C460" s="100">
        <v>8.34</v>
      </c>
      <c r="D460" s="102">
        <v>44790</v>
      </c>
    </row>
    <row r="461" spans="1:4" ht="19.5" customHeight="1" x14ac:dyDescent="0.25">
      <c r="A461" s="61" t="s">
        <v>647</v>
      </c>
      <c r="B461" s="140" t="s">
        <v>201</v>
      </c>
      <c r="C461" s="100">
        <v>8.3000000000000007</v>
      </c>
      <c r="D461" s="102">
        <v>44791</v>
      </c>
    </row>
    <row r="462" spans="1:4" ht="19.5" customHeight="1" x14ac:dyDescent="0.25">
      <c r="A462" s="61" t="s">
        <v>184</v>
      </c>
      <c r="B462" s="140" t="s">
        <v>102</v>
      </c>
      <c r="C462" s="100">
        <v>5.2</v>
      </c>
      <c r="D462" s="102">
        <v>44782</v>
      </c>
    </row>
    <row r="463" spans="1:4" ht="19.5" customHeight="1" x14ac:dyDescent="0.25">
      <c r="A463" s="61" t="s">
        <v>650</v>
      </c>
      <c r="B463" s="140" t="s">
        <v>651</v>
      </c>
      <c r="C463" s="100">
        <v>4</v>
      </c>
      <c r="D463" s="102">
        <v>44782</v>
      </c>
    </row>
    <row r="464" spans="1:4" ht="19.5" customHeight="1" x14ac:dyDescent="0.25">
      <c r="A464" s="61" t="s">
        <v>184</v>
      </c>
      <c r="B464" s="140" t="s">
        <v>102</v>
      </c>
      <c r="C464" s="100">
        <v>3</v>
      </c>
      <c r="D464" s="102">
        <v>44789</v>
      </c>
    </row>
    <row r="465" spans="1:4" ht="19.5" customHeight="1" x14ac:dyDescent="0.25">
      <c r="A465" s="144"/>
      <c r="B465" s="140"/>
      <c r="C465" s="146"/>
      <c r="D465" s="145"/>
    </row>
    <row r="466" spans="1:4" ht="19.5" customHeight="1" thickBot="1" x14ac:dyDescent="0.3">
      <c r="A466" s="144"/>
      <c r="B466" s="140"/>
      <c r="C466" s="147">
        <f>SUM(C5:C465)</f>
        <v>3800886.4400000009</v>
      </c>
      <c r="D466" s="148"/>
    </row>
    <row r="467" spans="1:4" ht="19.5" customHeight="1" thickTop="1" thickBot="1" x14ac:dyDescent="0.3">
      <c r="A467" s="149"/>
      <c r="B467" s="150"/>
      <c r="C467" s="151"/>
      <c r="D467" s="152"/>
    </row>
  </sheetData>
  <mergeCells count="2">
    <mergeCell ref="A2:D2"/>
    <mergeCell ref="A1:D1"/>
  </mergeCells>
  <phoneticPr fontId="0" type="noConversion"/>
  <printOptions horizontalCentered="1"/>
  <pageMargins left="0.75" right="0.75" top="0.75" bottom="0.75" header="0.5" footer="0.5"/>
  <pageSetup scale="70" orientation="landscape" horizontalDpi="4294967292" verticalDpi="300" r:id="rId1"/>
  <headerFooter alignWithMargins="0"/>
  <rowBreaks count="1" manualBreakCount="1">
    <brk id="34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Balance Sheet</vt:lpstr>
      <vt:lpstr>Inc. &amp; Exp.</vt:lpstr>
      <vt:lpstr>Bank Balances</vt:lpstr>
      <vt:lpstr>Expenditures</vt:lpstr>
      <vt:lpstr>'Balance Sheet'!Print_Area</vt:lpstr>
      <vt:lpstr>Expenditures!Print_Area</vt:lpstr>
      <vt:lpstr>'Inc. &amp; Exp.'!Print_Area</vt:lpstr>
      <vt:lpstr>Expenditures!Print_Titles</vt:lpstr>
    </vt:vector>
  </TitlesOfParts>
  <Company>McLENNAN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Nerworking Services</dc:creator>
  <cp:lastModifiedBy>Stephen Benson</cp:lastModifiedBy>
  <cp:lastPrinted>2019-08-26T19:44:29Z</cp:lastPrinted>
  <dcterms:created xsi:type="dcterms:W3CDTF">1999-01-04T15:32:22Z</dcterms:created>
  <dcterms:modified xsi:type="dcterms:W3CDTF">2022-09-22T16:05:06Z</dcterms:modified>
</cp:coreProperties>
</file>