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H:\BOT\December 2022\"/>
    </mc:Choice>
  </mc:AlternateContent>
  <xr:revisionPtr revIDLastSave="0" documentId="8_{A3DD813E-B327-4737-9EA9-E86E21551BC0}" xr6:coauthVersionLast="36" xr6:coauthVersionMax="36" xr10:uidLastSave="{00000000-0000-0000-0000-000000000000}"/>
  <bookViews>
    <workbookView xWindow="0" yWindow="0" windowWidth="28800" windowHeight="12225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Expenditures!$A$1:$F$211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C13" i="9" l="1"/>
  <c r="D13" i="9"/>
  <c r="D33" i="9"/>
  <c r="D35" i="9"/>
  <c r="D34" i="9"/>
  <c r="D38" i="15" l="1"/>
  <c r="C38" i="15"/>
  <c r="E35" i="15"/>
  <c r="L9" i="16"/>
  <c r="K9" i="16"/>
  <c r="D12" i="9"/>
  <c r="C450" i="13" l="1"/>
  <c r="B15" i="16"/>
  <c r="C15" i="16"/>
  <c r="D15" i="16"/>
  <c r="F18" i="15" l="1"/>
  <c r="F12" i="15"/>
  <c r="F9" i="16" l="1"/>
  <c r="C12" i="9"/>
  <c r="C29" i="9"/>
  <c r="C25" i="9"/>
  <c r="C17" i="9"/>
  <c r="C15" i="9"/>
  <c r="B52" i="15" l="1"/>
  <c r="B54" i="15" s="1"/>
  <c r="I15" i="16" l="1"/>
  <c r="H15" i="16"/>
  <c r="G15" i="16"/>
  <c r="F15" i="16"/>
  <c r="F23" i="16" l="1"/>
  <c r="C23" i="16"/>
  <c r="D23" i="16"/>
  <c r="G23" i="16"/>
  <c r="H23" i="16"/>
  <c r="I23" i="16"/>
  <c r="K23" i="16"/>
  <c r="L23" i="16"/>
  <c r="M23" i="16"/>
  <c r="N23" i="16"/>
  <c r="B23" i="16"/>
  <c r="O9" i="16" l="1"/>
  <c r="O10" i="16"/>
  <c r="O11" i="16"/>
  <c r="O12" i="16"/>
  <c r="O13" i="16"/>
  <c r="O14" i="16"/>
  <c r="J19" i="16" l="1"/>
  <c r="J20" i="16"/>
  <c r="J21" i="16"/>
  <c r="J22" i="16"/>
  <c r="J18" i="16"/>
  <c r="J10" i="16"/>
  <c r="J11" i="16"/>
  <c r="J12" i="16"/>
  <c r="J13" i="16"/>
  <c r="J14" i="16"/>
  <c r="J9" i="16"/>
  <c r="J23" i="16" l="1"/>
  <c r="I24" i="16"/>
  <c r="O19" i="16" l="1"/>
  <c r="O20" i="16"/>
  <c r="O21" i="16"/>
  <c r="O22" i="16"/>
  <c r="O18" i="16"/>
  <c r="O16" i="16"/>
  <c r="N15" i="16"/>
  <c r="O23" i="16" l="1"/>
  <c r="N24" i="16"/>
  <c r="G28" i="15"/>
  <c r="H35" i="15" l="1"/>
  <c r="I35" i="15"/>
  <c r="G35" i="15"/>
  <c r="F52" i="15" l="1"/>
  <c r="D52" i="15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E20" i="16"/>
  <c r="E18" i="16"/>
  <c r="E19" i="16"/>
  <c r="E21" i="16"/>
  <c r="E22" i="16"/>
  <c r="J16" i="16"/>
  <c r="E52" i="15"/>
  <c r="E23" i="16" l="1"/>
  <c r="J15" i="16"/>
  <c r="E14" i="16" l="1"/>
  <c r="E13" i="16"/>
  <c r="E12" i="16"/>
  <c r="E11" i="16"/>
  <c r="E10" i="16"/>
  <c r="E9" i="16"/>
  <c r="K15" i="16" l="1"/>
  <c r="C24" i="16"/>
  <c r="D24" i="16"/>
  <c r="M15" i="16"/>
  <c r="B24" i="16"/>
  <c r="E15" i="16" l="1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B31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4" i="16"/>
  <c r="F24" i="16"/>
  <c r="H24" i="16"/>
  <c r="C54" i="15"/>
  <c r="E24" i="16"/>
  <c r="H12" i="15"/>
  <c r="G12" i="15"/>
  <c r="E19" i="9"/>
  <c r="I43" i="15"/>
  <c r="H43" i="15"/>
  <c r="K24" i="16"/>
  <c r="D19" i="9"/>
  <c r="G24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4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L15" i="16" l="1"/>
  <c r="L24" i="16" s="1"/>
  <c r="O15" i="16" l="1"/>
  <c r="O24" i="16" s="1"/>
</calcChain>
</file>

<file path=xl/sharedStrings.xml><?xml version="1.0" encoding="utf-8"?>
<sst xmlns="http://schemas.openxmlformats.org/spreadsheetml/2006/main" count="1026" uniqueCount="668">
  <si>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</si>
  <si>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</si>
  <si>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</si>
  <si>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</si>
  <si>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</si>
  <si>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</si>
  <si>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</si>
  <si>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</si>
  <si>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</si>
  <si>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</si>
  <si>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</si>
  <si>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</si>
  <si>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</si>
  <si>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</si>
  <si>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</si>
  <si>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</si>
  <si>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</si>
  <si>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</si>
  <si>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</si>
  <si>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</si>
  <si>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</si>
  <si>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</si>
  <si>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</si>
  <si>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</si>
  <si>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</si>
  <si>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</si>
  <si>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</si>
  <si>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</si>
  <si>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</si>
  <si>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</si>
  <si>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</si>
  <si>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</si>
  <si>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</si>
  <si>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</si>
  <si>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</si>
  <si>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</si>
  <si>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</si>
  <si>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</si>
  <si>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</si>
  <si>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</si>
  <si>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</si>
  <si>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</si>
  <si>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</si>
  <si>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</si>
  <si>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</si>
  <si>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</si>
  <si>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</si>
  <si>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</si>
  <si>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</si>
  <si>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</si>
  <si>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</si>
  <si>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</si>
  <si>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</si>
  <si>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</si>
  <si>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</si>
  <si>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</si>
  <si>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</si>
  <si>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</si>
  <si>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</si>
  <si>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</si>
  <si>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</si>
  <si>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</si>
  <si>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</si>
  <si>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</si>
  <si>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</si>
  <si>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</si>
  <si>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</si>
  <si>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</si>
  <si>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</si>
  <si>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</si>
  <si>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</si>
  <si>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</si>
  <si>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</si>
  <si>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</si>
  <si>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</si>
  <si>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</si>
  <si>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</si>
  <si>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</si>
  <si>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</si>
  <si>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</si>
  <si>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</si>
  <si>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</si>
  <si>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</si>
  <si>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</si>
  <si>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</si>
  <si>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</si>
  <si>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</si>
  <si>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</si>
  <si>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</si>
  <si>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</si>
  <si>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</si>
  <si>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</si>
  <si>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</si>
  <si>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</si>
  <si>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</si>
  <si>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</si>
  <si>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</si>
  <si>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</si>
  <si>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</si>
  <si>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</si>
  <si>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</si>
  <si>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</si>
  <si>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</si>
  <si>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Music-Supplies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</si>
  <si>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</si>
  <si>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</si>
  <si>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</si>
  <si>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</si>
  <si>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</si>
  <si>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</si>
  <si>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Landscape Supply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</si>
  <si>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</si>
  <si>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</si>
  <si>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</si>
  <si>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</si>
  <si>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</si>
  <si>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</si>
  <si>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</si>
  <si>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Green Life Interiors</t>
  </si>
  <si>
    <t>Star Supply Inc</t>
  </si>
  <si>
    <t>Child Development-Telephone</t>
  </si>
  <si>
    <t>Vet Tech-Supplies</t>
  </si>
  <si>
    <t>Procurement Card- Departmental Charges</t>
  </si>
  <si>
    <t>2021/2022</t>
  </si>
  <si>
    <t xml:space="preserve">  Food Services</t>
  </si>
  <si>
    <t>Texas Golf Karts</t>
  </si>
  <si>
    <t xml:space="preserve">   Texas Range</t>
  </si>
  <si>
    <t>Amazon Capital Services</t>
  </si>
  <si>
    <t>President's Office-Sponsorship</t>
  </si>
  <si>
    <t>U.S. Foods Inc</t>
  </si>
  <si>
    <t xml:space="preserve">   Receivables</t>
  </si>
  <si>
    <t>Barsh Company</t>
  </si>
  <si>
    <t>ATMOS ENERGY</t>
  </si>
  <si>
    <t>Integ</t>
  </si>
  <si>
    <t>Worth Hydrochem of Central Tex</t>
  </si>
  <si>
    <t>Dupuy Oxygen &amp; Supply Co.</t>
  </si>
  <si>
    <t>Smoot-Anderson Company, Inc.</t>
  </si>
  <si>
    <t>Pledged Tuition, Interest &amp; Aux</t>
  </si>
  <si>
    <t>Pledged Tuition: Scholarship</t>
  </si>
  <si>
    <t>CIF</t>
  </si>
  <si>
    <t>Complete Supply Inc</t>
  </si>
  <si>
    <t>O'Reilly Automotive, Inc</t>
  </si>
  <si>
    <t>Jason's Deli</t>
  </si>
  <si>
    <t>Summit Electric Supply Co</t>
  </si>
  <si>
    <t>American Heart Association</t>
  </si>
  <si>
    <t>American Bottling Company</t>
  </si>
  <si>
    <t>President's Office-Membership Dues</t>
  </si>
  <si>
    <t>Bookstore-Department Charges</t>
  </si>
  <si>
    <t>Ricoh USA, Inc</t>
  </si>
  <si>
    <t>North Waco Tropical Fish</t>
  </si>
  <si>
    <t>Greater Waco Chamber</t>
  </si>
  <si>
    <t>SBDC-Travel</t>
  </si>
  <si>
    <t>Jason N. Ehler</t>
  </si>
  <si>
    <t>Ronnie G. Brooks</t>
  </si>
  <si>
    <t>CE-Travel</t>
  </si>
  <si>
    <t>Stephanie M. Maultsby</t>
  </si>
  <si>
    <t>MCC Foundation</t>
  </si>
  <si>
    <t>Follett Higher Education Group</t>
  </si>
  <si>
    <t>The Tire House</t>
  </si>
  <si>
    <t>NTTA</t>
  </si>
  <si>
    <t>The College Board</t>
  </si>
  <si>
    <t>Texas General Land Office</t>
  </si>
  <si>
    <t>Community Health-Supplies</t>
  </si>
  <si>
    <t>Prophecy Media Group, LLC</t>
  </si>
  <si>
    <t>EMS-Supplies</t>
  </si>
  <si>
    <t>Fire Academy-Supplies</t>
  </si>
  <si>
    <t>Lochridge-Priest, Inc.</t>
  </si>
  <si>
    <t>Lingo Communications</t>
  </si>
  <si>
    <t>Thomson Reuters-West</t>
  </si>
  <si>
    <t>Steve Treese</t>
  </si>
  <si>
    <t>TRIO EOC-Travel</t>
  </si>
  <si>
    <t>Hugo Sierra</t>
  </si>
  <si>
    <t>YBP Library Services</t>
  </si>
  <si>
    <t>Bar None Country Store</t>
  </si>
  <si>
    <t>Universal Companies, Inc</t>
  </si>
  <si>
    <t>Waco Tribune Herald</t>
  </si>
  <si>
    <t>CE-Contract Instruction</t>
  </si>
  <si>
    <t>Wells Fargo Vendor</t>
  </si>
  <si>
    <t>Athletics-Travel</t>
  </si>
  <si>
    <t>John Scammell</t>
  </si>
  <si>
    <t>Ranch-Farrier Services</t>
  </si>
  <si>
    <t>Health Professions-Immunization Tracking</t>
  </si>
  <si>
    <t>Ridgewood Country Club</t>
  </si>
  <si>
    <t>Midwest Veterinary Supply</t>
  </si>
  <si>
    <t>Athletics-Supplies</t>
  </si>
  <si>
    <t>Valvoline LLC</t>
  </si>
  <si>
    <t>Shauntoniqua C. Clayton</t>
  </si>
  <si>
    <t>Legal-Fees</t>
  </si>
  <si>
    <t>Library-Database Software</t>
  </si>
  <si>
    <t>RBDR, PLLC-Architects</t>
  </si>
  <si>
    <t>Carahsoft Technology Corp.</t>
  </si>
  <si>
    <t>McLennan County Extension Offi</t>
  </si>
  <si>
    <t>Music-Other Expenses</t>
  </si>
  <si>
    <t>Accounts Receivable-Scholarship Return</t>
  </si>
  <si>
    <t>Myatt Fuels LLC</t>
  </si>
  <si>
    <t>Nestle USA, Inc.</t>
  </si>
  <si>
    <t>Auto-Chlor System</t>
  </si>
  <si>
    <t>York's Pumping Service, LLC</t>
  </si>
  <si>
    <t>EBSCO Information Services</t>
  </si>
  <si>
    <t>Biology-Supplies</t>
  </si>
  <si>
    <t>Wolfe Wholesale Florist, Inc.</t>
  </si>
  <si>
    <t>Workforce-Advertising</t>
  </si>
  <si>
    <t>Jeremy Land</t>
  </si>
  <si>
    <t>English-Instructional Travel</t>
  </si>
  <si>
    <t>FedEx</t>
  </si>
  <si>
    <t>Foundation-Supplies</t>
  </si>
  <si>
    <t>Texas Dept of Public Safety</t>
  </si>
  <si>
    <t>Human Resources-Name Searches</t>
  </si>
  <si>
    <t>Evelyn P. Diehl</t>
  </si>
  <si>
    <t>Sept</t>
  </si>
  <si>
    <t>2022/2023</t>
  </si>
  <si>
    <t>FieldTurf USA, Inc.</t>
  </si>
  <si>
    <t>Ballfields-Renovations</t>
  </si>
  <si>
    <t>Ball Fields-Renovation</t>
  </si>
  <si>
    <t>Bookstore-Financial Aid</t>
  </si>
  <si>
    <t>Shell Energy Solutions</t>
  </si>
  <si>
    <t>Athletics-Student Housing Rent</t>
  </si>
  <si>
    <t>City of Waco</t>
  </si>
  <si>
    <t>Essential Education</t>
  </si>
  <si>
    <t>BSN Sports, LLC</t>
  </si>
  <si>
    <t>Baseball-Supplies</t>
  </si>
  <si>
    <t>Elsevier, Inc.</t>
  </si>
  <si>
    <t>Nursing-Exit Exams</t>
  </si>
  <si>
    <t>Grainger</t>
  </si>
  <si>
    <t xml:space="preserve">Sheehy, Lovelace &amp; Mayfield, </t>
  </si>
  <si>
    <t>Waco Transit</t>
  </si>
  <si>
    <t>Sunbeam Foods, Inc</t>
  </si>
  <si>
    <t>P&amp;E Mechanical Contractors LLC</t>
  </si>
  <si>
    <t>Radiology-Supplies</t>
  </si>
  <si>
    <t>ATT Mobility</t>
  </si>
  <si>
    <t>ISS-Software Renewal</t>
  </si>
  <si>
    <t>Med Lab-Supplies</t>
  </si>
  <si>
    <t>LEARN</t>
  </si>
  <si>
    <t>IDEXX Distribution, Inc</t>
  </si>
  <si>
    <t>Financial Services-Advertising</t>
  </si>
  <si>
    <t>Library-Periodicals</t>
  </si>
  <si>
    <t>ISS-Internet Service</t>
  </si>
  <si>
    <t>Adult Education-Supplies</t>
  </si>
  <si>
    <t>FACETS Healthcare Training LLC</t>
  </si>
  <si>
    <t>Horse Show Judge</t>
  </si>
  <si>
    <t>Global Financial Aid Services</t>
  </si>
  <si>
    <t>Joe W Fly Co., Inc</t>
  </si>
  <si>
    <t>Hole in the Roof Marketing</t>
  </si>
  <si>
    <t>Carolina Biological Supply Com</t>
  </si>
  <si>
    <t>Alsco Inc</t>
  </si>
  <si>
    <t>Red Wing Shoe Company, Inc</t>
  </si>
  <si>
    <t>Security-Radio System</t>
  </si>
  <si>
    <t>ISS-Texting Services</t>
  </si>
  <si>
    <t>Chemistry-Supplies</t>
  </si>
  <si>
    <t>Respiratory Care-Supplies</t>
  </si>
  <si>
    <t>Central Duplicating-Copier Leases</t>
  </si>
  <si>
    <t>Colors of Texas</t>
  </si>
  <si>
    <t>LaTasha T. Davis</t>
  </si>
  <si>
    <t>CREW-Travel</t>
  </si>
  <si>
    <t>Uline, Inc.</t>
  </si>
  <si>
    <t>Automatic Chef</t>
  </si>
  <si>
    <t>Esquire of Texas</t>
  </si>
  <si>
    <t>Continuing Education-Advertising</t>
  </si>
  <si>
    <t>Sharon S. Smith</t>
  </si>
  <si>
    <t>MEOC-Telephone</t>
  </si>
  <si>
    <t>Kenneth S. Walker</t>
  </si>
  <si>
    <t>Jodi A. Harper</t>
  </si>
  <si>
    <t>McJcd-Business Office</t>
  </si>
  <si>
    <t>Matheson Tri-Gas, Inc</t>
  </si>
  <si>
    <t>Insurors of Texas</t>
  </si>
  <si>
    <t>Steven W. Wenzel</t>
  </si>
  <si>
    <t>Sue Allen</t>
  </si>
  <si>
    <t>Nursing-Supplies</t>
  </si>
  <si>
    <t>Mail Services-Postage</t>
  </si>
  <si>
    <t>Allison L. Halbert</t>
  </si>
  <si>
    <t>Sandy J. Butler</t>
  </si>
  <si>
    <t>Deborah Gurcan</t>
  </si>
  <si>
    <t>Award Specialties</t>
  </si>
  <si>
    <t>Oct</t>
  </si>
  <si>
    <t>Sept '22/Oct '22</t>
  </si>
  <si>
    <t>Thru Oct 2022</t>
  </si>
  <si>
    <t>Thru Oct 2021</t>
  </si>
  <si>
    <t>Oct '21/Oct '22</t>
  </si>
  <si>
    <t>Oct '22/Budget</t>
  </si>
  <si>
    <t>10/31/2022</t>
  </si>
  <si>
    <t>one month or 16.67% into the fiscal year</t>
  </si>
  <si>
    <t>Expenditures for October 2022</t>
  </si>
  <si>
    <t>D2L Ltd</t>
  </si>
  <si>
    <t>ISS-Brightspace Renewal</t>
  </si>
  <si>
    <t>Dell, Inc</t>
  </si>
  <si>
    <t>ISS-VLA VMWare Software</t>
  </si>
  <si>
    <t>NCS Pearson, Inc.</t>
  </si>
  <si>
    <t>AST-Smarthinking Software</t>
  </si>
  <si>
    <t>Dance Team</t>
  </si>
  <si>
    <t>BPAC-Stage Rigging</t>
  </si>
  <si>
    <t>Continuing Education-Schedule Printing</t>
  </si>
  <si>
    <t>Respondus, Inc</t>
  </si>
  <si>
    <t>IREPO-Respondus Monitor Tiered License Renewal</t>
  </si>
  <si>
    <t>ISS-Document Management Replacement Project</t>
  </si>
  <si>
    <t>Empyra Inc.</t>
  </si>
  <si>
    <t>Adult Education-MyOneFlow Subscription</t>
  </si>
  <si>
    <t>ISS-Laptops (4)</t>
  </si>
  <si>
    <t>ATDS</t>
  </si>
  <si>
    <t>Workforce-Truck Driving School</t>
  </si>
  <si>
    <t>Triple S Sports</t>
  </si>
  <si>
    <t>Baseball-Pitching Machines</t>
  </si>
  <si>
    <t>Ithaka</t>
  </si>
  <si>
    <t>Library-Databases</t>
  </si>
  <si>
    <t>Foundation-Donation</t>
  </si>
  <si>
    <t>Rave Wireless, Inc</t>
  </si>
  <si>
    <t>ISS-Texting License Renewal</t>
  </si>
  <si>
    <t>ProQuest</t>
  </si>
  <si>
    <t>Cen-Tex Roof Systems, Inc</t>
  </si>
  <si>
    <t>Central Utilities-New Shingle Roof</t>
  </si>
  <si>
    <t>Centex Carpet &amp; Interiors</t>
  </si>
  <si>
    <t>Med One Group</t>
  </si>
  <si>
    <t>Respiratory Care-Therapeutice Devise to assist in Clearing Airways (2)</t>
  </si>
  <si>
    <t>Bear Ridgegolf Club</t>
  </si>
  <si>
    <t>Mens Golf-Team Membership</t>
  </si>
  <si>
    <t>Audio Optical Systems Austin</t>
  </si>
  <si>
    <t>ISS-Software License Renewal</t>
  </si>
  <si>
    <t>Concept2 Inc</t>
  </si>
  <si>
    <t>Law Enforcement-Supplies</t>
  </si>
  <si>
    <t>ISS-SMS Messaging Renewal</t>
  </si>
  <si>
    <t>TRACSYSTEMS, Inc.</t>
  </si>
  <si>
    <t>ISS-Uniprint Software Renewal</t>
  </si>
  <si>
    <t>TK Elevator Corporation</t>
  </si>
  <si>
    <t>Recruitment-Supplies</t>
  </si>
  <si>
    <t>President's Office-Supplies</t>
  </si>
  <si>
    <t>MEOC-Advertising</t>
  </si>
  <si>
    <t>The Chronicle of Higher Ed</t>
  </si>
  <si>
    <t>Sage Publications Inc</t>
  </si>
  <si>
    <t>American Psychiatric Assoc.</t>
  </si>
  <si>
    <t>Library-Database</t>
  </si>
  <si>
    <t>PrestoSports, Inc</t>
  </si>
  <si>
    <t>EMA Engineering &amp; Consulting</t>
  </si>
  <si>
    <t>CSC Module E-HVAC Renovations</t>
  </si>
  <si>
    <t>Clover Learning, Inc.</t>
  </si>
  <si>
    <t>Radiology-License Renewal</t>
  </si>
  <si>
    <t>Philadelphia Insurance Co.</t>
  </si>
  <si>
    <t>Foundation-Insurance</t>
  </si>
  <si>
    <t>Fullwrite Creative</t>
  </si>
  <si>
    <t>Commencement-Graduation Hall Rental</t>
  </si>
  <si>
    <t>ConServe</t>
  </si>
  <si>
    <t>Accounts Receivable-Collection Fees</t>
  </si>
  <si>
    <t>Lake Waco Golf Club</t>
  </si>
  <si>
    <t>Womens Golf-Team Fees</t>
  </si>
  <si>
    <t>Texas Scenic Company</t>
  </si>
  <si>
    <t>Theatre-Supplies</t>
  </si>
  <si>
    <t>Lime Management Worldwide Ltd</t>
  </si>
  <si>
    <t>Market-Study Tour</t>
  </si>
  <si>
    <t>Summers Mill Retreat</t>
  </si>
  <si>
    <t>Prof Dev- Faculty/Prof Staff</t>
  </si>
  <si>
    <t>Cen-Tex Fire &amp; Security</t>
  </si>
  <si>
    <t>ISS-Memberhsip Fee</t>
  </si>
  <si>
    <t>Woodwind &amp; Brasswind</t>
  </si>
  <si>
    <t>Front Rush, LLC</t>
  </si>
  <si>
    <t>Golf Tournament-Change fund</t>
  </si>
  <si>
    <t>Fox44news.Com</t>
  </si>
  <si>
    <t>David R. Haight</t>
  </si>
  <si>
    <t>Settlement</t>
  </si>
  <si>
    <t>Libray-Databases</t>
  </si>
  <si>
    <t>Performance Health Supply</t>
  </si>
  <si>
    <t>Athletic Trainer-Supplies</t>
  </si>
  <si>
    <t>NAFECO</t>
  </si>
  <si>
    <t>Fire Academy-Supplie</t>
  </si>
  <si>
    <t>Coca-Cola Southwest Beverages</t>
  </si>
  <si>
    <t>McGraw Hill LLC</t>
  </si>
  <si>
    <t>MLC CAD Systems LLC</t>
  </si>
  <si>
    <t>Engineering-Solid Works Software Renewal</t>
  </si>
  <si>
    <t>School Datebooks</t>
  </si>
  <si>
    <t>Completion Center-Supplies</t>
  </si>
  <si>
    <t>CoARC</t>
  </si>
  <si>
    <t>2023 Accreditation Fee</t>
  </si>
  <si>
    <t>Central Texas Lawn</t>
  </si>
  <si>
    <t>Emergency Power Services</t>
  </si>
  <si>
    <t>ISS-Unmetered Network Services</t>
  </si>
  <si>
    <t>Lime Management Worldwide Limi</t>
  </si>
  <si>
    <t>Student Study Trip-Czech Republic</t>
  </si>
  <si>
    <t>T. J. Maple</t>
  </si>
  <si>
    <t>Dance-Choreography</t>
  </si>
  <si>
    <t>Theatrical Rights Worldwide</t>
  </si>
  <si>
    <t>Theatre-Performance Rights</t>
  </si>
  <si>
    <t>Onity, Inc</t>
  </si>
  <si>
    <t>Security-Supplies</t>
  </si>
  <si>
    <t>Encyclopaedia Britannica, Inc</t>
  </si>
  <si>
    <t>Homestead Pianos</t>
  </si>
  <si>
    <t>Music-Piano Tuning</t>
  </si>
  <si>
    <t>Chatstaff LLC</t>
  </si>
  <si>
    <t>Stericycle</t>
  </si>
  <si>
    <t>Student Records-Shredding Service</t>
  </si>
  <si>
    <t>LA VEGA ISD</t>
  </si>
  <si>
    <t>Knoxville Retreat Center LLC</t>
  </si>
  <si>
    <t>President's Office-Retreat Venue</t>
  </si>
  <si>
    <t>Benjamin John Cooper</t>
  </si>
  <si>
    <t>Career Services-Presentation</t>
  </si>
  <si>
    <t>MAERB</t>
  </si>
  <si>
    <t>Medical Office Assistant-Annual Program Fee</t>
  </si>
  <si>
    <t>Central Duplicating-Copier-Leases</t>
  </si>
  <si>
    <t>FISDAP</t>
  </si>
  <si>
    <t>EMS-Internship Package Software</t>
  </si>
  <si>
    <t>Texas Equine Hospital</t>
  </si>
  <si>
    <t>Supplies</t>
  </si>
  <si>
    <t>Athletics-Cable Service</t>
  </si>
  <si>
    <t>Lighthouse Services, Inc.</t>
  </si>
  <si>
    <t>Title IX-Compliance Hotline Fee</t>
  </si>
  <si>
    <t>Sims Plastics of Waco</t>
  </si>
  <si>
    <t>Casco Industries</t>
  </si>
  <si>
    <t>ISS-Document Mamagement Replacement Project</t>
  </si>
  <si>
    <t>Bear Ridge Golf Club</t>
  </si>
  <si>
    <t>Mens Golf-Tournament Fees</t>
  </si>
  <si>
    <t>Graphic Garage</t>
  </si>
  <si>
    <t>AHA EEC Distribution</t>
  </si>
  <si>
    <t>Technology for Education</t>
  </si>
  <si>
    <t>WC Tractor-Waco</t>
  </si>
  <si>
    <t>Equipment Depot</t>
  </si>
  <si>
    <t>August Industries Inc</t>
  </si>
  <si>
    <t>Communities Cinco de Mayo</t>
  </si>
  <si>
    <t>Kelsie Cain</t>
  </si>
  <si>
    <t>CTAACC</t>
  </si>
  <si>
    <t>Ingram Library Services, Inc.</t>
  </si>
  <si>
    <t>Creative Waco</t>
  </si>
  <si>
    <t>McMullen Service</t>
  </si>
  <si>
    <t>Athletics-Student Housing Appliance Maintenance</t>
  </si>
  <si>
    <t>Food Services-Caterings</t>
  </si>
  <si>
    <t>Echo Transportation</t>
  </si>
  <si>
    <t>Biology-Study Tour</t>
  </si>
  <si>
    <t>Tarpley Music Co., Inc.</t>
  </si>
  <si>
    <t>TX Dept of State Health Srvcs</t>
  </si>
  <si>
    <t>Radiology-Radiation Control License Fee</t>
  </si>
  <si>
    <t>RDO Equipment</t>
  </si>
  <si>
    <t>Brazos Media Technologies, LLC</t>
  </si>
  <si>
    <t>Board-Audio System for MCC &amp; ISD Board Meeting</t>
  </si>
  <si>
    <t>Susan L. Sistrunk Fine Art Gal</t>
  </si>
  <si>
    <t>Kerr Waste Services LLC</t>
  </si>
  <si>
    <t>The Huntington National Bank</t>
  </si>
  <si>
    <t>Firmin Business Forms, Inc.</t>
  </si>
  <si>
    <t>Neutron Industries</t>
  </si>
  <si>
    <t>ASRT</t>
  </si>
  <si>
    <t>Radiology Student's club-Membership Dues</t>
  </si>
  <si>
    <t>Wade's Loop 340 Garage</t>
  </si>
  <si>
    <t>Alert Services, Inc.</t>
  </si>
  <si>
    <t>LSI</t>
  </si>
  <si>
    <t>National Wholesale Supply, Inc</t>
  </si>
  <si>
    <t>Range USA Law Enforcement</t>
  </si>
  <si>
    <t>Flinn Scientific Inc</t>
  </si>
  <si>
    <t>Cengage Learning</t>
  </si>
  <si>
    <t>Cameron University Foundation</t>
  </si>
  <si>
    <t>Women's Golf-Travel</t>
  </si>
  <si>
    <t>GoAnimate, Inc</t>
  </si>
  <si>
    <t>University Center-Software Subscription</t>
  </si>
  <si>
    <t>High Caliber Creations LLC</t>
  </si>
  <si>
    <t>Dreamfly Promotions Inc</t>
  </si>
  <si>
    <t>Erik S. Emblem</t>
  </si>
  <si>
    <t>Govt-Instructional Travel</t>
  </si>
  <si>
    <t>New Mexico Junior College</t>
  </si>
  <si>
    <t>Men's Golf-Tournament</t>
  </si>
  <si>
    <t>Bellmead Chamber of Commerce</t>
  </si>
  <si>
    <t>President's Office-Memberhsip Dues</t>
  </si>
  <si>
    <t>Lawson Products, Inc</t>
  </si>
  <si>
    <t>Student Support Services-Telephone</t>
  </si>
  <si>
    <t>Bonnie B. Sneed</t>
  </si>
  <si>
    <t>POD-Travel</t>
  </si>
  <si>
    <t>Sysmex America Inc</t>
  </si>
  <si>
    <t>Waco Agility Group</t>
  </si>
  <si>
    <t>Castle Branch Inc</t>
  </si>
  <si>
    <t>Radiology-Student Drug Screening</t>
  </si>
  <si>
    <t>Open Text Inc</t>
  </si>
  <si>
    <t>ISS-Cloud Services</t>
  </si>
  <si>
    <t>Community Programs-Supplies</t>
  </si>
  <si>
    <t>Human Services-Aquarium Maintenance</t>
  </si>
  <si>
    <t>Thomas E. Brechtlein</t>
  </si>
  <si>
    <t>Music-Other expenses</t>
  </si>
  <si>
    <t>John M. Fremgen</t>
  </si>
  <si>
    <t>Mitchell A. Watkins</t>
  </si>
  <si>
    <t>Vincent A. Clark</t>
  </si>
  <si>
    <t>Men's Golf-Student Meals</t>
  </si>
  <si>
    <t>Inceptia</t>
  </si>
  <si>
    <t>Financial Aid-Calling Fees</t>
  </si>
  <si>
    <t>HOT Shred</t>
  </si>
  <si>
    <t>Sustainability-Shred Day</t>
  </si>
  <si>
    <t>Reginald E. Davis, III</t>
  </si>
  <si>
    <t>ADN-Travel</t>
  </si>
  <si>
    <t>Bloomsbury Publishing PLC</t>
  </si>
  <si>
    <t>Paula S. Swope</t>
  </si>
  <si>
    <t>Horse Show Secretary</t>
  </si>
  <si>
    <t>Ms. Shelly M. Brooks</t>
  </si>
  <si>
    <t>Child Studies Lab School-Travel</t>
  </si>
  <si>
    <t>United Laboratories</t>
  </si>
  <si>
    <t>Adult Education-Telephone</t>
  </si>
  <si>
    <t>Northern Horizons Freelance</t>
  </si>
  <si>
    <t>Theatre-Steel Magnolias Performances</t>
  </si>
  <si>
    <t>Candice M. Kelm</t>
  </si>
  <si>
    <t>Karen A. Thomas</t>
  </si>
  <si>
    <t>Marighny E. Dutton</t>
  </si>
  <si>
    <t>Respiratory Care-Institutional Travel</t>
  </si>
  <si>
    <t>NAACO, Inc</t>
  </si>
  <si>
    <t>Commencement-Membership Dues</t>
  </si>
  <si>
    <t>Caldwell Electric</t>
  </si>
  <si>
    <t>Medline Industries, Inc</t>
  </si>
  <si>
    <t>Felicia S. Howard</t>
  </si>
  <si>
    <t>Perkins-Travel</t>
  </si>
  <si>
    <t>RESCO</t>
  </si>
  <si>
    <t>Marcie Rierson</t>
  </si>
  <si>
    <t>Tina Zehnder</t>
  </si>
  <si>
    <t>Champion Teamware</t>
  </si>
  <si>
    <t>Lorie S. Crowder</t>
  </si>
  <si>
    <t>Alt Teach Cert-Travel</t>
  </si>
  <si>
    <t>Information Today, Inc</t>
  </si>
  <si>
    <t>Fun Guns</t>
  </si>
  <si>
    <t>Daelynn M. Copeland</t>
  </si>
  <si>
    <t>Child Studies &amp; Education-Travel</t>
  </si>
  <si>
    <t>Andrew B. McIntyre</t>
  </si>
  <si>
    <t>Art-Other Expenses</t>
  </si>
  <si>
    <t>ISS-Supplies</t>
  </si>
  <si>
    <t>Karen L. McDonald</t>
  </si>
  <si>
    <t>Alt Teach Cert-Instructional Travel</t>
  </si>
  <si>
    <t>M&amp;D Music Company</t>
  </si>
  <si>
    <t>Central Duplicating-Business Cards</t>
  </si>
  <si>
    <t>BMTX, Inc</t>
  </si>
  <si>
    <t>Accounts Receivable-Card Services</t>
  </si>
  <si>
    <t>Team Magnet Promotions</t>
  </si>
  <si>
    <t>Financial Aid-File Reviews</t>
  </si>
  <si>
    <t>Gary D. Feltner</t>
  </si>
  <si>
    <t>Esri, Inc</t>
  </si>
  <si>
    <t>Cust# 681281</t>
  </si>
  <si>
    <t>McJcd - Business Office</t>
  </si>
  <si>
    <t>Private Event Reimb</t>
  </si>
  <si>
    <t>Parlegal-Online Subscription</t>
  </si>
  <si>
    <t>Brian C. Johnson</t>
  </si>
  <si>
    <t>Econ-Instructional Travel</t>
  </si>
  <si>
    <t>Continuing Education-Classes</t>
  </si>
  <si>
    <t>Greater Waco Chamber of Commer</t>
  </si>
  <si>
    <t>SBDC-Other Expenses</t>
  </si>
  <si>
    <t>Sharron S. Miles</t>
  </si>
  <si>
    <t>Alt Teach Cert-Instructional Mileage</t>
  </si>
  <si>
    <t>Michelle Telg</t>
  </si>
  <si>
    <t>AEL-Travel</t>
  </si>
  <si>
    <t>Laura Crapps</t>
  </si>
  <si>
    <t>TRIO SSS-Travel</t>
  </si>
  <si>
    <t>TACE</t>
  </si>
  <si>
    <t>Continuing Education-Institutional Dues</t>
  </si>
  <si>
    <t>Horse Show-Change Fund</t>
  </si>
  <si>
    <t>Horse Show-Change Fu</t>
  </si>
  <si>
    <t>Rachel A. Kramer</t>
  </si>
  <si>
    <t>Library-Instructional Travel</t>
  </si>
  <si>
    <t>Corporate Training-Classes</t>
  </si>
  <si>
    <t>Robert D. Patterson</t>
  </si>
  <si>
    <t>Physical Therapist Assistant Program-Instructional Travel</t>
  </si>
  <si>
    <t>Equine Performance Veterinaria</t>
  </si>
  <si>
    <t>EAN Services LLC</t>
  </si>
  <si>
    <t>International Exchange Program-Travel</t>
  </si>
  <si>
    <t>Athletics-Appliance Repairs</t>
  </si>
  <si>
    <t>Ann Cummings</t>
  </si>
  <si>
    <t>MindEdge Inc</t>
  </si>
  <si>
    <t>Formal Fashions</t>
  </si>
  <si>
    <t>Highlander Central-Supplies</t>
  </si>
  <si>
    <t>Master Lube</t>
  </si>
  <si>
    <t>John W. Williams</t>
  </si>
  <si>
    <t>Tim P. Holtkamp</t>
  </si>
  <si>
    <t>Felicia Gladden</t>
  </si>
  <si>
    <t>Government-Instructional Travel</t>
  </si>
  <si>
    <t>Donald R. Keltner</t>
  </si>
  <si>
    <t>History-Instructional Travel</t>
  </si>
  <si>
    <t>A&amp;D Tests, Inc.</t>
  </si>
  <si>
    <t>Lone Wolf Metal Fabrication</t>
  </si>
  <si>
    <t>Security-Camera Wall Mount</t>
  </si>
  <si>
    <t>Surgical Tech-Travel</t>
  </si>
  <si>
    <t>Jeremy L. Lehman</t>
  </si>
  <si>
    <t>History-Instr Travel</t>
  </si>
  <si>
    <t>Jeremy S. Leatham</t>
  </si>
  <si>
    <t>Jamie L. Volaski</t>
  </si>
  <si>
    <t>Ranch-Travel</t>
  </si>
  <si>
    <t>Shelley L. Blackwood</t>
  </si>
  <si>
    <t>Cynthia A. McAdams</t>
  </si>
  <si>
    <t>Laura J. Conrad</t>
  </si>
  <si>
    <t>Jasmine C. Kirk</t>
  </si>
  <si>
    <t>Andrea Martinez</t>
  </si>
  <si>
    <t>ReadyRefresh by Nestle</t>
  </si>
  <si>
    <t>Larry D. Johnson</t>
  </si>
  <si>
    <t>Maintenance-Travel</t>
  </si>
  <si>
    <t>Central Duplicating-Supplies</t>
  </si>
  <si>
    <t>Tona S. Curry</t>
  </si>
  <si>
    <t>Amanda M. Castro</t>
  </si>
  <si>
    <t>Child Studies &amp; Education- Travel</t>
  </si>
  <si>
    <t>Student Resources-Telephone</t>
  </si>
  <si>
    <t>Flor D. Sanchez</t>
  </si>
  <si>
    <t>Vet Tech-Travel</t>
  </si>
  <si>
    <t>Jacob V. Samarron</t>
  </si>
  <si>
    <t>Business-Instructional Travel</t>
  </si>
  <si>
    <t>Diamond McMaster</t>
  </si>
  <si>
    <t>Ward's Science</t>
  </si>
  <si>
    <t>Waco-McLennan County Public</t>
  </si>
  <si>
    <t>Child Development-Child Care Inspection Licsense Renewal</t>
  </si>
  <si>
    <t>SACAD</t>
  </si>
  <si>
    <t>SACS</t>
  </si>
  <si>
    <t>Jim Turner Chevrolet</t>
  </si>
  <si>
    <t>Celina R. Brown</t>
  </si>
  <si>
    <t>Backscratchers Salon Systems,</t>
  </si>
  <si>
    <t>Jacob Buentello</t>
  </si>
  <si>
    <t>Tristen S. Collinsworth</t>
  </si>
  <si>
    <t>Tori N. Stone</t>
  </si>
  <si>
    <t>Candice Y. Thomas</t>
  </si>
  <si>
    <t>Women's Basketball-Travel</t>
  </si>
  <si>
    <t>Rick Gauer</t>
  </si>
  <si>
    <t>Athletics- Basketball Official</t>
  </si>
  <si>
    <t>James Jenkins</t>
  </si>
  <si>
    <t>Jason Phillips</t>
  </si>
  <si>
    <t>Pocket Nurse</t>
  </si>
  <si>
    <t>Molly Hunt</t>
  </si>
  <si>
    <t>Mark Crenwelge</t>
  </si>
  <si>
    <t>Mathematics-Instructional Travel</t>
  </si>
  <si>
    <t>Custodial-Supplies to ESEC</t>
  </si>
  <si>
    <t>Athletics-Student Housing</t>
  </si>
  <si>
    <t>Patricia Alonso</t>
  </si>
  <si>
    <t>Stanley D. Feaster</t>
  </si>
  <si>
    <t>Commissioner Mileage</t>
  </si>
  <si>
    <t>RDA Woodlands</t>
  </si>
  <si>
    <t>Kimberly K. Saffold</t>
  </si>
  <si>
    <t>Jon R. Conrad</t>
  </si>
  <si>
    <t>Sheet Music Plus</t>
  </si>
  <si>
    <t>Tiffany Ward</t>
  </si>
  <si>
    <t>H.B. Blake Company, Inc.</t>
  </si>
  <si>
    <t>Andrew M. Clayton</t>
  </si>
  <si>
    <t>Student Resources-Supplies</t>
  </si>
  <si>
    <t>William H. Lockhart</t>
  </si>
  <si>
    <t>Sociology-Instructional Travel</t>
  </si>
  <si>
    <t>Insurance-Notary Renewals</t>
  </si>
  <si>
    <t>Insurors of Texas General Agen</t>
  </si>
  <si>
    <t>Insurance-Nortary</t>
  </si>
  <si>
    <t>Veronica A. Meredith</t>
  </si>
  <si>
    <t>Library-Supplies</t>
  </si>
  <si>
    <t>NISOA</t>
  </si>
  <si>
    <t>Athletics-Playoff Fees</t>
  </si>
  <si>
    <t>Vet Tech-Online Subscription</t>
  </si>
  <si>
    <t>Laurel E. Shrawder</t>
  </si>
  <si>
    <t>Vet Tech-Animal food</t>
  </si>
  <si>
    <t>Armando D. Ramirez</t>
  </si>
  <si>
    <t>Purvis Industries</t>
  </si>
  <si>
    <t>Mrs. Yolanda M. Snow</t>
  </si>
  <si>
    <t>Human Services-Supplies</t>
  </si>
  <si>
    <t>VP Instruction-After Hours Business Chamber Event</t>
  </si>
  <si>
    <t>Vet Tech-Software Maintenance</t>
  </si>
  <si>
    <t>Vet Tech-VetLab Software</t>
  </si>
  <si>
    <t>CDW Government, Inc</t>
  </si>
  <si>
    <t>ISS-Technical Maintenance Supplies</t>
  </si>
  <si>
    <t>Pinnacle Insurance Group Inc</t>
  </si>
  <si>
    <t>Insurance-Bond Insurance</t>
  </si>
  <si>
    <t>Kyra N. White</t>
  </si>
  <si>
    <t>AST-Supplies</t>
  </si>
  <si>
    <t>Colin P. Porter</t>
  </si>
  <si>
    <t>T &amp; G Chemical &amp; Supply</t>
  </si>
  <si>
    <t>Beth D. Hassell</t>
  </si>
  <si>
    <t>Rebecca J. Long</t>
  </si>
  <si>
    <t>Educational Partnerships-Travel</t>
  </si>
  <si>
    <t>Lyn D. Linkous</t>
  </si>
  <si>
    <t>Courtney M. Bowlin</t>
  </si>
  <si>
    <t>Airgas USA, LLC</t>
  </si>
  <si>
    <t>International Exchange-Travel</t>
  </si>
  <si>
    <t>Child Develpoment-Child Care Food License Renewal</t>
  </si>
  <si>
    <t>Sheri R. Yearby</t>
  </si>
  <si>
    <t>CE-Instructional Supplies</t>
  </si>
  <si>
    <t>Aimee N. Edwards</t>
  </si>
  <si>
    <t>Financial Aid-Postage</t>
  </si>
  <si>
    <t>Donna K. Wiley</t>
  </si>
  <si>
    <t>Home Hardware Center</t>
  </si>
  <si>
    <t>RMA Toll Processing</t>
  </si>
  <si>
    <t>President's Office-Travel</t>
  </si>
  <si>
    <t>Mens Golf-Travel</t>
  </si>
  <si>
    <t>Advising-Travel</t>
  </si>
  <si>
    <t>China Spring Country Store</t>
  </si>
  <si>
    <t>Spirit of America Productions</t>
  </si>
  <si>
    <t>Title IX-Bus Passes for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</si>
</sst>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0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165" fontId="7" fillId="0" borderId="12" xfId="149" applyFont="1" applyBorder="1"/>
    <xf numFmtId="0" fontId="7" fillId="0" borderId="12" xfId="0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9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0" fontId="7" fillId="0" borderId="10" xfId="0" applyFont="1" applyBorder="1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6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7" fontId="8" fillId="0" borderId="49" xfId="0" applyNumberFormat="1" applyFont="1" applyFill="1" applyBorder="1" applyAlignment="1">
      <alignment horizontal="center"/>
    </xf>
    <xf numFmtId="17" fontId="8" fillId="0" borderId="50" xfId="0" applyNumberFormat="1" applyFont="1" applyFill="1" applyBorder="1" applyAlignment="1">
      <alignment horizontal="center"/>
    </xf>
    <xf numFmtId="17" fontId="8" fillId="0" borderId="51" xfId="0" applyNumberFormat="1" applyFont="1" applyFill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abSelected="1" topLeftCell="A7" zoomScaleNormal="100" workbookViewId="0">
      <selection activeCell="G30" sqref="G30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15" customHeight="1" x14ac:dyDescent="0.2">
      <c r="A1" t="s">
        <v>36</v>
      </c>
    </row>
    <row r="2" spans="1:7" ht="15" customHeight="1" x14ac:dyDescent="0.2"/>
    <row r="3" spans="1:7" ht="15" customHeight="1" x14ac:dyDescent="0.2"/>
    <row r="4" spans="1:7" ht="15" customHeight="1" x14ac:dyDescent="0.25">
      <c r="A4" s="212" t="s">
        <v>0</v>
      </c>
      <c r="B4" s="212"/>
      <c r="C4" s="212"/>
      <c r="D4" s="212"/>
      <c r="E4" s="212"/>
    </row>
    <row r="5" spans="1:7" ht="15" customHeight="1" x14ac:dyDescent="0.25">
      <c r="A5" s="212" t="s">
        <v>1</v>
      </c>
      <c r="B5" s="212"/>
      <c r="C5" s="212"/>
      <c r="D5" s="212"/>
      <c r="E5" s="212"/>
    </row>
    <row r="6" spans="1:7" ht="15" customHeight="1" x14ac:dyDescent="0.25">
      <c r="A6" s="213">
        <v>44865</v>
      </c>
      <c r="B6" s="213"/>
      <c r="C6" s="213"/>
      <c r="D6" s="213"/>
      <c r="E6" s="213"/>
    </row>
    <row r="7" spans="1:7" ht="15" customHeight="1" x14ac:dyDescent="0.2">
      <c r="A7" s="1" t="s">
        <v>36</v>
      </c>
      <c r="B7" s="1"/>
      <c r="C7" s="1"/>
      <c r="D7" s="1"/>
      <c r="E7" s="1"/>
    </row>
    <row r="8" spans="1:7" ht="15" customHeight="1" x14ac:dyDescent="0.2">
      <c r="A8" s="1"/>
      <c r="B8" s="2" t="s">
        <v>273</v>
      </c>
      <c r="C8" s="2" t="s">
        <v>209</v>
      </c>
      <c r="D8" s="3" t="s">
        <v>273</v>
      </c>
      <c r="E8" s="4" t="s">
        <v>2</v>
      </c>
    </row>
    <row r="9" spans="1:7" ht="15" customHeight="1" x14ac:dyDescent="0.2">
      <c r="A9" s="1"/>
      <c r="B9" s="5">
        <v>2021</v>
      </c>
      <c r="C9" s="5">
        <v>2022</v>
      </c>
      <c r="D9" s="5">
        <v>2022</v>
      </c>
      <c r="E9" s="6" t="s">
        <v>274</v>
      </c>
    </row>
    <row r="10" spans="1:7" ht="15" customHeight="1" x14ac:dyDescent="0.2">
      <c r="A10" s="33" t="s">
        <v>3</v>
      </c>
      <c r="B10" s="16"/>
      <c r="C10" s="16"/>
      <c r="D10" s="1"/>
      <c r="E10" s="167"/>
    </row>
    <row r="11" spans="1:7" ht="15" customHeight="1" x14ac:dyDescent="0.2">
      <c r="A11" s="34"/>
      <c r="B11" s="16"/>
      <c r="C11" s="16"/>
      <c r="D11" s="1"/>
      <c r="E11" s="7"/>
    </row>
    <row r="12" spans="1:7" ht="15" customHeight="1" x14ac:dyDescent="0.2">
      <c r="A12" s="34" t="s">
        <v>86</v>
      </c>
      <c r="B12" s="196">
        <v>18834228</v>
      </c>
      <c r="C12" s="190">
        <f>25100774+1429600-51711-827491-1</f>
        <v>25651171</v>
      </c>
      <c r="D12" s="162">
        <f>23757896-108855-323630-392675</f>
        <v>22932736</v>
      </c>
      <c r="E12" s="168">
        <f>D12-C12</f>
        <v>-2718435</v>
      </c>
      <c r="F12" s="17"/>
      <c r="G12" s="165"/>
    </row>
    <row r="13" spans="1:7" ht="15" customHeight="1" x14ac:dyDescent="0.2">
      <c r="A13" s="34" t="s">
        <v>85</v>
      </c>
      <c r="B13" s="195">
        <v>4136053</v>
      </c>
      <c r="C13" s="191">
        <f>3422187-1102009-4784</f>
        <v>2315394</v>
      </c>
      <c r="D13" s="156">
        <f>2861653-4784</f>
        <v>2856869</v>
      </c>
      <c r="E13" s="98">
        <f t="shared" ref="E13:E17" si="0">D13-C13</f>
        <v>541475</v>
      </c>
      <c r="F13" s="19"/>
      <c r="G13" s="165"/>
    </row>
    <row r="14" spans="1:7" ht="15" customHeight="1" x14ac:dyDescent="0.2">
      <c r="A14" s="34" t="s">
        <v>4</v>
      </c>
      <c r="B14" s="194">
        <v>12336</v>
      </c>
      <c r="C14" s="79">
        <v>25993</v>
      </c>
      <c r="D14" s="42">
        <v>24230</v>
      </c>
      <c r="E14" s="98">
        <f t="shared" si="0"/>
        <v>-1763</v>
      </c>
      <c r="F14" s="19"/>
    </row>
    <row r="15" spans="1:7" ht="15" customHeight="1" x14ac:dyDescent="0.2">
      <c r="A15" s="34" t="s">
        <v>5</v>
      </c>
      <c r="B15" s="194">
        <v>2315</v>
      </c>
      <c r="C15" s="79">
        <f>-1099552+1102009</f>
        <v>2457</v>
      </c>
      <c r="D15" s="42">
        <v>2457</v>
      </c>
      <c r="E15" s="98">
        <f t="shared" si="0"/>
        <v>0</v>
      </c>
      <c r="F15" s="19"/>
      <c r="G15" s="188"/>
    </row>
    <row r="16" spans="1:7" ht="15" customHeight="1" x14ac:dyDescent="0.2">
      <c r="A16" s="86" t="s">
        <v>54</v>
      </c>
      <c r="B16" s="197">
        <v>6257130</v>
      </c>
      <c r="C16" s="79">
        <v>4565609</v>
      </c>
      <c r="D16" s="42">
        <v>4565609</v>
      </c>
      <c r="E16" s="98">
        <f t="shared" si="0"/>
        <v>0</v>
      </c>
      <c r="F16" s="102"/>
      <c r="G16" s="47"/>
    </row>
    <row r="17" spans="1:7" ht="15" customHeight="1" x14ac:dyDescent="0.2">
      <c r="A17" s="86" t="s">
        <v>57</v>
      </c>
      <c r="B17" s="199">
        <v>12293477</v>
      </c>
      <c r="C17" s="192">
        <f>12293477-3053657</f>
        <v>9239820</v>
      </c>
      <c r="D17" s="97">
        <v>9239820</v>
      </c>
      <c r="E17" s="157">
        <f t="shared" si="0"/>
        <v>0</v>
      </c>
      <c r="G17" s="47"/>
    </row>
    <row r="18" spans="1:7" ht="15" customHeight="1" x14ac:dyDescent="0.2">
      <c r="A18" s="34"/>
      <c r="B18" s="79"/>
      <c r="C18" s="79"/>
      <c r="D18" s="42"/>
      <c r="E18" s="98"/>
    </row>
    <row r="19" spans="1:7" ht="15" customHeight="1" thickBot="1" x14ac:dyDescent="0.25">
      <c r="A19" s="34" t="s">
        <v>6</v>
      </c>
      <c r="B19" s="158">
        <f>SUM(B12:B17)</f>
        <v>41535539</v>
      </c>
      <c r="C19" s="158">
        <f>SUM(C12:C17)</f>
        <v>41800444</v>
      </c>
      <c r="D19" s="159">
        <f>SUM(D12:D17)</f>
        <v>39621721</v>
      </c>
      <c r="E19" s="169">
        <f>SUM(E12:E16)</f>
        <v>-2178723</v>
      </c>
      <c r="F19" s="19"/>
    </row>
    <row r="20" spans="1:7" ht="15" customHeight="1" thickTop="1" x14ac:dyDescent="0.2">
      <c r="A20" s="34"/>
      <c r="B20" s="79"/>
      <c r="C20" s="79"/>
      <c r="D20" s="42"/>
      <c r="E20" s="98"/>
    </row>
    <row r="21" spans="1:7" ht="15" customHeight="1" x14ac:dyDescent="0.2">
      <c r="A21" s="35" t="s">
        <v>7</v>
      </c>
      <c r="B21" s="79"/>
      <c r="C21" s="79"/>
      <c r="D21" s="42"/>
      <c r="E21" s="170"/>
      <c r="F21" s="46"/>
    </row>
    <row r="22" spans="1:7" ht="15" customHeight="1" x14ac:dyDescent="0.2">
      <c r="A22" s="34"/>
      <c r="B22" s="96"/>
      <c r="C22" s="79"/>
      <c r="D22" s="42"/>
      <c r="E22" s="98"/>
    </row>
    <row r="23" spans="1:7" ht="15" customHeight="1" x14ac:dyDescent="0.2">
      <c r="A23" s="176" t="s">
        <v>88</v>
      </c>
      <c r="B23" s="42">
        <v>2080739</v>
      </c>
      <c r="C23" s="79">
        <v>2779402</v>
      </c>
      <c r="D23" s="42">
        <v>2250497</v>
      </c>
      <c r="E23" s="98">
        <f>D23-C23</f>
        <v>-528905</v>
      </c>
      <c r="F23" s="47"/>
    </row>
    <row r="24" spans="1:7" ht="15" customHeight="1" x14ac:dyDescent="0.2">
      <c r="A24" s="86" t="s">
        <v>58</v>
      </c>
      <c r="B24" s="95">
        <v>16261639</v>
      </c>
      <c r="C24" s="193">
        <v>7293846</v>
      </c>
      <c r="D24" s="95">
        <v>7293846</v>
      </c>
      <c r="E24" s="98">
        <f t="shared" ref="E24:E29" si="1">D24-C24</f>
        <v>0</v>
      </c>
      <c r="F24" s="47"/>
    </row>
    <row r="25" spans="1:7" ht="15" customHeight="1" x14ac:dyDescent="0.2">
      <c r="A25" s="86" t="s">
        <v>59</v>
      </c>
      <c r="B25" s="95">
        <v>47067445</v>
      </c>
      <c r="C25" s="193">
        <f>47067445+3376127</f>
        <v>50443572</v>
      </c>
      <c r="D25" s="95">
        <v>50443572</v>
      </c>
      <c r="E25" s="98">
        <f t="shared" si="1"/>
        <v>0</v>
      </c>
      <c r="F25" s="47"/>
    </row>
    <row r="26" spans="1:7" ht="15" customHeight="1" x14ac:dyDescent="0.2">
      <c r="A26" s="176" t="s">
        <v>89</v>
      </c>
      <c r="B26" s="95">
        <v>1085454</v>
      </c>
      <c r="C26" s="193">
        <v>1123485</v>
      </c>
      <c r="D26" s="95">
        <v>1123132</v>
      </c>
      <c r="E26" s="98">
        <f t="shared" si="1"/>
        <v>-353</v>
      </c>
      <c r="F26" s="47"/>
    </row>
    <row r="27" spans="1:7" ht="15" customHeight="1" x14ac:dyDescent="0.2">
      <c r="A27" s="86" t="s">
        <v>8</v>
      </c>
      <c r="B27" s="95">
        <v>1000</v>
      </c>
      <c r="C27" s="193">
        <v>1000</v>
      </c>
      <c r="D27" s="95">
        <v>1000</v>
      </c>
      <c r="E27" s="98">
        <f t="shared" si="1"/>
        <v>0</v>
      </c>
      <c r="F27" s="47"/>
    </row>
    <row r="28" spans="1:7" ht="15" customHeight="1" x14ac:dyDescent="0.2">
      <c r="A28" s="34" t="s">
        <v>55</v>
      </c>
      <c r="B28" s="198">
        <v>2495531</v>
      </c>
      <c r="C28" s="79">
        <v>8629051</v>
      </c>
      <c r="D28" s="96">
        <v>8629051</v>
      </c>
      <c r="E28" s="98">
        <f t="shared" si="1"/>
        <v>0</v>
      </c>
      <c r="F28" s="47"/>
    </row>
    <row r="29" spans="1:7" ht="15" customHeight="1" x14ac:dyDescent="0.2">
      <c r="A29" s="34" t="s">
        <v>60</v>
      </c>
      <c r="B29" s="199">
        <v>11981926</v>
      </c>
      <c r="C29" s="192">
        <f>11981926-5126317</f>
        <v>6855609</v>
      </c>
      <c r="D29" s="97">
        <v>6855609</v>
      </c>
      <c r="E29" s="157">
        <f t="shared" si="1"/>
        <v>0</v>
      </c>
      <c r="F29" s="47"/>
    </row>
    <row r="30" spans="1:7" ht="15" customHeight="1" x14ac:dyDescent="0.2">
      <c r="A30" s="34"/>
      <c r="B30" s="79"/>
      <c r="C30" s="79"/>
      <c r="D30" s="42"/>
      <c r="E30" s="98"/>
    </row>
    <row r="31" spans="1:7" ht="15" customHeight="1" x14ac:dyDescent="0.2">
      <c r="A31" s="34" t="s">
        <v>9</v>
      </c>
      <c r="B31" s="79">
        <f>SUM(B23:B29)</f>
        <v>80973734</v>
      </c>
      <c r="C31" s="79">
        <f>SUM(C23:C29)</f>
        <v>77125965</v>
      </c>
      <c r="D31" s="96">
        <f>SUM(D23:D29)</f>
        <v>76596707</v>
      </c>
      <c r="E31" s="98">
        <f>SUM(E23:E29)</f>
        <v>-529258</v>
      </c>
      <c r="F31" s="19"/>
    </row>
    <row r="32" spans="1:7" ht="15" customHeight="1" x14ac:dyDescent="0.2">
      <c r="A32" s="34"/>
      <c r="B32" s="79"/>
      <c r="C32" s="79"/>
      <c r="D32" s="42"/>
      <c r="E32" s="98"/>
      <c r="F32" s="19"/>
    </row>
    <row r="33" spans="1:8" ht="15" customHeight="1" x14ac:dyDescent="0.2">
      <c r="A33" s="176" t="s">
        <v>10</v>
      </c>
      <c r="B33" s="200">
        <v>17836127</v>
      </c>
      <c r="C33" s="79">
        <v>21463984</v>
      </c>
      <c r="D33" s="42">
        <f>14808744+6660022+2-4784</f>
        <v>21463984</v>
      </c>
      <c r="E33" s="98">
        <f>D33-C33</f>
        <v>0</v>
      </c>
      <c r="F33" s="19"/>
      <c r="G33" s="47"/>
      <c r="H33" s="47"/>
    </row>
    <row r="34" spans="1:8" ht="15" customHeight="1" x14ac:dyDescent="0.2">
      <c r="A34" s="86" t="s">
        <v>61</v>
      </c>
      <c r="B34" s="132">
        <v>-12500040</v>
      </c>
      <c r="C34" s="193">
        <v>-11357288</v>
      </c>
      <c r="D34" s="54">
        <f>-12500040+1142752</f>
        <v>-11357288</v>
      </c>
      <c r="E34" s="98">
        <f t="shared" ref="E34:E36" si="2">D34-C34</f>
        <v>0</v>
      </c>
      <c r="F34" s="19"/>
    </row>
    <row r="35" spans="1:8" ht="15" customHeight="1" x14ac:dyDescent="0.2">
      <c r="A35" s="86" t="s">
        <v>62</v>
      </c>
      <c r="B35" s="132">
        <v>-46755894</v>
      </c>
      <c r="C35" s="193">
        <v>-48059361</v>
      </c>
      <c r="D35" s="54">
        <f>-46755894-1305694+2227</f>
        <v>-48059361</v>
      </c>
      <c r="E35" s="98">
        <f t="shared" si="2"/>
        <v>0</v>
      </c>
      <c r="F35" s="19"/>
    </row>
    <row r="36" spans="1:8" ht="15" customHeight="1" x14ac:dyDescent="0.2">
      <c r="A36" s="34" t="s">
        <v>11</v>
      </c>
      <c r="B36" s="160">
        <v>1981612</v>
      </c>
      <c r="C36" s="189">
        <v>2627144</v>
      </c>
      <c r="D36" s="161">
        <f>'Inc. &amp; Exp.'!F54</f>
        <v>977679</v>
      </c>
      <c r="E36" s="157">
        <f t="shared" si="2"/>
        <v>-1649465</v>
      </c>
    </row>
    <row r="37" spans="1:8" ht="15" customHeight="1" x14ac:dyDescent="0.2">
      <c r="A37" s="34"/>
      <c r="B37" s="79"/>
      <c r="C37" s="79"/>
      <c r="D37" s="42"/>
      <c r="E37" s="98"/>
    </row>
    <row r="38" spans="1:8" ht="15" customHeight="1" x14ac:dyDescent="0.2">
      <c r="A38" s="34" t="s">
        <v>12</v>
      </c>
      <c r="B38" s="79">
        <f>SUM(B33:B36)</f>
        <v>-39438195</v>
      </c>
      <c r="C38" s="79">
        <f>SUM(C33:C36)</f>
        <v>-35325521</v>
      </c>
      <c r="D38" s="96">
        <f>SUM(D33:D36)</f>
        <v>-36974986</v>
      </c>
      <c r="E38" s="98">
        <f>SUM(E33:E36)</f>
        <v>-1649465</v>
      </c>
      <c r="F38" s="19"/>
    </row>
    <row r="39" spans="1:8" ht="15" customHeight="1" x14ac:dyDescent="0.2">
      <c r="A39" s="34"/>
      <c r="B39" s="78"/>
      <c r="C39" s="78"/>
      <c r="D39" s="41"/>
      <c r="E39" s="171"/>
      <c r="F39" s="19"/>
    </row>
    <row r="40" spans="1:8" ht="15" customHeight="1" thickBot="1" x14ac:dyDescent="0.25">
      <c r="A40" s="36" t="s">
        <v>42</v>
      </c>
      <c r="B40" s="163">
        <f>B38+B31</f>
        <v>41535539</v>
      </c>
      <c r="C40" s="163">
        <f>C38+C31</f>
        <v>41800444</v>
      </c>
      <c r="D40" s="164">
        <f>D38+D31</f>
        <v>39621721</v>
      </c>
      <c r="E40" s="172">
        <f>E38+E31</f>
        <v>-2178723</v>
      </c>
    </row>
    <row r="41" spans="1:8" ht="15" customHeight="1" thickTop="1" x14ac:dyDescent="0.2">
      <c r="A41" s="1"/>
      <c r="B41" s="1"/>
      <c r="C41" s="1"/>
      <c r="D41" s="1"/>
      <c r="E41" s="1"/>
    </row>
    <row r="42" spans="1:8" x14ac:dyDescent="0.2">
      <c r="B42" s="47"/>
    </row>
    <row r="43" spans="1:8" x14ac:dyDescent="0.2">
      <c r="B43" s="47"/>
      <c r="D43" s="47"/>
      <c r="E43" s="19"/>
    </row>
    <row r="44" spans="1:8" x14ac:dyDescent="0.2">
      <c r="B44" s="47"/>
      <c r="D44" s="47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64"/>
  <sheetViews>
    <sheetView topLeftCell="A19" zoomScaleNormal="100" workbookViewId="0">
      <selection activeCell="G25" sqref="G25"/>
    </sheetView>
  </sheetViews>
  <sheetFormatPr defaultRowHeight="12.75" x14ac:dyDescent="0.2"/>
  <cols>
    <col min="1" max="1" width="40.42578125" customWidth="1"/>
    <col min="2" max="2" width="18.85546875" customWidth="1"/>
    <col min="3" max="3" width="16.85546875" customWidth="1"/>
    <col min="4" max="4" width="16" customWidth="1"/>
    <col min="5" max="5" width="14.85546875" customWidth="1"/>
    <col min="6" max="6" width="15.7109375" customWidth="1"/>
    <col min="7" max="7" width="15.28515625" customWidth="1"/>
    <col min="8" max="8" width="17" customWidth="1"/>
    <col min="9" max="9" width="15.140625" customWidth="1"/>
    <col min="10" max="10" width="16" bestFit="1" customWidth="1"/>
    <col min="11" max="11" width="14" bestFit="1" customWidth="1"/>
  </cols>
  <sheetData>
    <row r="1" spans="1:30" x14ac:dyDescent="0.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5"/>
    </row>
    <row r="2" spans="1:30" x14ac:dyDescent="0.2">
      <c r="A2" s="215" t="s">
        <v>13</v>
      </c>
      <c r="B2" s="215"/>
      <c r="C2" s="215"/>
      <c r="D2" s="215"/>
      <c r="E2" s="215"/>
      <c r="F2" s="215"/>
      <c r="G2" s="215"/>
      <c r="H2" s="215"/>
      <c r="I2" s="215"/>
      <c r="J2" s="25"/>
    </row>
    <row r="3" spans="1:30" x14ac:dyDescent="0.2">
      <c r="A3" s="216" t="s">
        <v>279</v>
      </c>
      <c r="B3" s="216"/>
      <c r="C3" s="216"/>
      <c r="D3" s="216"/>
      <c r="E3" s="216"/>
      <c r="F3" s="216"/>
      <c r="G3" s="216"/>
      <c r="H3" s="216"/>
      <c r="I3" s="216"/>
      <c r="J3" s="25"/>
    </row>
    <row r="4" spans="1:30" x14ac:dyDescent="0.2">
      <c r="A4" s="215" t="s">
        <v>280</v>
      </c>
      <c r="B4" s="215"/>
      <c r="C4" s="215"/>
      <c r="D4" s="215"/>
      <c r="E4" s="215"/>
      <c r="F4" s="215"/>
      <c r="G4" s="215"/>
      <c r="H4" s="215"/>
      <c r="I4" s="215"/>
      <c r="J4" s="25"/>
    </row>
    <row r="5" spans="1:30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30" x14ac:dyDescent="0.2">
      <c r="A6" s="16"/>
      <c r="B6" s="201" t="s">
        <v>123</v>
      </c>
      <c r="C6" s="201" t="s">
        <v>210</v>
      </c>
      <c r="D6" s="8" t="s">
        <v>14</v>
      </c>
      <c r="E6" s="9" t="s">
        <v>15</v>
      </c>
      <c r="F6" s="9" t="s">
        <v>14</v>
      </c>
      <c r="G6" s="9" t="s">
        <v>15</v>
      </c>
      <c r="H6" s="10" t="s">
        <v>2</v>
      </c>
      <c r="I6" s="3" t="s">
        <v>2</v>
      </c>
    </row>
    <row r="7" spans="1:30" x14ac:dyDescent="0.2">
      <c r="A7" s="22"/>
      <c r="B7" s="55" t="s">
        <v>87</v>
      </c>
      <c r="C7" s="55" t="s">
        <v>87</v>
      </c>
      <c r="D7" s="80" t="s">
        <v>276</v>
      </c>
      <c r="E7" s="11" t="s">
        <v>16</v>
      </c>
      <c r="F7" s="11" t="s">
        <v>275</v>
      </c>
      <c r="G7" s="11" t="s">
        <v>16</v>
      </c>
      <c r="H7" s="81" t="s">
        <v>277</v>
      </c>
      <c r="I7" s="5" t="s">
        <v>278</v>
      </c>
    </row>
    <row r="8" spans="1:30" x14ac:dyDescent="0.2">
      <c r="A8" s="72" t="s">
        <v>17</v>
      </c>
      <c r="B8" s="71"/>
      <c r="C8" s="56"/>
      <c r="D8" s="62"/>
      <c r="E8" s="14"/>
      <c r="F8" s="12"/>
      <c r="G8" s="12"/>
      <c r="H8" s="15"/>
      <c r="I8" s="39"/>
    </row>
    <row r="9" spans="1:30" x14ac:dyDescent="0.2">
      <c r="A9" s="85" t="s">
        <v>53</v>
      </c>
      <c r="B9" s="57">
        <v>11913319</v>
      </c>
      <c r="C9" s="57">
        <v>11913319</v>
      </c>
      <c r="D9" s="19">
        <v>2859200</v>
      </c>
      <c r="E9" s="27">
        <f>D9/B9</f>
        <v>0.24000028875244589</v>
      </c>
      <c r="F9" s="19">
        <v>2859198</v>
      </c>
      <c r="G9" s="27">
        <f>F9/C9</f>
        <v>0.2400001208731169</v>
      </c>
      <c r="H9" s="18">
        <f>F9-D9</f>
        <v>-2</v>
      </c>
      <c r="I9" s="48">
        <f>F9-C9</f>
        <v>-9054121</v>
      </c>
    </row>
    <row r="10" spans="1:30" x14ac:dyDescent="0.2">
      <c r="A10" s="85" t="s">
        <v>56</v>
      </c>
      <c r="B10" s="99">
        <v>0</v>
      </c>
      <c r="C10" s="100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30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30" x14ac:dyDescent="0.2">
      <c r="A12" s="70" t="s">
        <v>18</v>
      </c>
      <c r="B12" s="58">
        <v>15530000</v>
      </c>
      <c r="C12" s="58">
        <v>15475500</v>
      </c>
      <c r="D12" s="19">
        <v>8067246</v>
      </c>
      <c r="E12" s="27">
        <f t="shared" ref="E12:E21" si="0">D12/B12</f>
        <v>0.51946207340631034</v>
      </c>
      <c r="F12" s="19">
        <f>8101085-1694</f>
        <v>8099391</v>
      </c>
      <c r="G12" s="27">
        <f t="shared" ref="G12:G21" si="1">F12/C12</f>
        <v>0.52336861490743436</v>
      </c>
      <c r="H12" s="20">
        <f t="shared" ref="H12:H21" si="2">F12-D12</f>
        <v>32145</v>
      </c>
      <c r="I12" s="48">
        <f t="shared" ref="I12:I21" si="3">F12-C12</f>
        <v>-7376109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0" x14ac:dyDescent="0.2">
      <c r="A13" s="70" t="s">
        <v>19</v>
      </c>
      <c r="B13" s="58">
        <v>3403000</v>
      </c>
      <c r="C13" s="58">
        <v>3403000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-3403000</v>
      </c>
    </row>
    <row r="14" spans="1:30" x14ac:dyDescent="0.2">
      <c r="A14" s="70" t="s">
        <v>47</v>
      </c>
      <c r="B14" s="58">
        <v>28000</v>
      </c>
      <c r="C14" s="58">
        <v>28000</v>
      </c>
      <c r="D14" s="19">
        <v>2097</v>
      </c>
      <c r="E14" s="27">
        <f t="shared" si="0"/>
        <v>7.4892857142857136E-2</v>
      </c>
      <c r="F14" s="19">
        <v>4131</v>
      </c>
      <c r="G14" s="27">
        <f t="shared" si="1"/>
        <v>0.1475357142857143</v>
      </c>
      <c r="H14" s="20">
        <f t="shared" si="2"/>
        <v>2034</v>
      </c>
      <c r="I14" s="48">
        <f t="shared" si="3"/>
        <v>-23869</v>
      </c>
    </row>
    <row r="15" spans="1:30" x14ac:dyDescent="0.2">
      <c r="A15" s="70" t="s">
        <v>20</v>
      </c>
      <c r="B15" s="58">
        <v>155000</v>
      </c>
      <c r="C15" s="58">
        <v>155000</v>
      </c>
      <c r="D15" s="19">
        <v>31540</v>
      </c>
      <c r="E15" s="27">
        <f t="shared" si="0"/>
        <v>0.20348387096774193</v>
      </c>
      <c r="F15" s="19">
        <v>25999</v>
      </c>
      <c r="G15" s="27">
        <f t="shared" si="1"/>
        <v>0.16773548387096773</v>
      </c>
      <c r="H15" s="20">
        <f t="shared" si="2"/>
        <v>-5541</v>
      </c>
      <c r="I15" s="48">
        <f t="shared" si="3"/>
        <v>-129001</v>
      </c>
      <c r="L15" s="19"/>
    </row>
    <row r="16" spans="1:30" x14ac:dyDescent="0.2">
      <c r="A16" s="70" t="s">
        <v>49</v>
      </c>
      <c r="B16" s="58">
        <v>19800</v>
      </c>
      <c r="C16" s="58">
        <v>19800</v>
      </c>
      <c r="D16" s="19">
        <v>3950</v>
      </c>
      <c r="E16" s="27">
        <f>D16/B16</f>
        <v>0.1994949494949495</v>
      </c>
      <c r="F16" s="19">
        <v>5863</v>
      </c>
      <c r="G16" s="27">
        <f>F16/C16</f>
        <v>0.2961111111111111</v>
      </c>
      <c r="H16" s="20">
        <f t="shared" si="2"/>
        <v>1913</v>
      </c>
      <c r="I16" s="48">
        <f t="shared" si="3"/>
        <v>-13937</v>
      </c>
    </row>
    <row r="17" spans="1:12" x14ac:dyDescent="0.2">
      <c r="A17" s="70" t="s">
        <v>50</v>
      </c>
      <c r="B17" s="58">
        <v>112750</v>
      </c>
      <c r="C17" s="58">
        <v>112750</v>
      </c>
      <c r="D17" s="19">
        <v>36932</v>
      </c>
      <c r="E17" s="27">
        <f t="shared" si="0"/>
        <v>0.32755654101995563</v>
      </c>
      <c r="F17" s="19">
        <v>13513</v>
      </c>
      <c r="G17" s="27">
        <f t="shared" si="1"/>
        <v>0.11984922394678492</v>
      </c>
      <c r="H17" s="20">
        <f t="shared" si="2"/>
        <v>-23419</v>
      </c>
      <c r="I17" s="48">
        <f t="shared" si="3"/>
        <v>-99237</v>
      </c>
      <c r="L17" s="19"/>
    </row>
    <row r="18" spans="1:12" x14ac:dyDescent="0.2">
      <c r="A18" s="209" t="s">
        <v>137</v>
      </c>
      <c r="B18" s="58">
        <v>-1180000</v>
      </c>
      <c r="C18" s="58">
        <v>-1526500</v>
      </c>
      <c r="D18" s="19">
        <v>-428346</v>
      </c>
      <c r="E18" s="27">
        <f t="shared" si="0"/>
        <v>0.36300508474576271</v>
      </c>
      <c r="F18" s="19">
        <f>-178087-108855-323630</f>
        <v>-610572</v>
      </c>
      <c r="G18" s="27">
        <f t="shared" si="1"/>
        <v>0.39998165738617752</v>
      </c>
      <c r="H18" s="20">
        <f t="shared" si="2"/>
        <v>-182226</v>
      </c>
      <c r="I18" s="48">
        <f t="shared" si="3"/>
        <v>915928</v>
      </c>
    </row>
    <row r="19" spans="1:12" x14ac:dyDescent="0.2">
      <c r="A19" s="209" t="s">
        <v>138</v>
      </c>
      <c r="B19" s="58">
        <v>-847300</v>
      </c>
      <c r="C19" s="58">
        <v>-847300</v>
      </c>
      <c r="D19" s="19">
        <v>-421822</v>
      </c>
      <c r="E19" s="27">
        <f t="shared" si="0"/>
        <v>0.49784255871592115</v>
      </c>
      <c r="F19" s="19">
        <v>-392675</v>
      </c>
      <c r="G19" s="27">
        <f t="shared" si="1"/>
        <v>0.46344270034226365</v>
      </c>
      <c r="H19" s="20">
        <f t="shared" si="2"/>
        <v>29147</v>
      </c>
      <c r="I19" s="48">
        <f t="shared" si="3"/>
        <v>454625</v>
      </c>
      <c r="J19" s="19"/>
      <c r="K19" s="206"/>
      <c r="L19" s="206"/>
    </row>
    <row r="20" spans="1:12" x14ac:dyDescent="0.2">
      <c r="A20" s="70" t="s">
        <v>45</v>
      </c>
      <c r="B20" s="58">
        <v>2660039</v>
      </c>
      <c r="C20" s="58">
        <v>2696439</v>
      </c>
      <c r="D20" s="19">
        <v>1046079</v>
      </c>
      <c r="E20" s="27">
        <f t="shared" si="0"/>
        <v>0.39325701615653003</v>
      </c>
      <c r="F20" s="19">
        <v>1080866</v>
      </c>
      <c r="G20" s="27">
        <f t="shared" si="1"/>
        <v>0.40084941658238887</v>
      </c>
      <c r="H20" s="20">
        <f t="shared" si="2"/>
        <v>34787</v>
      </c>
      <c r="I20" s="48">
        <f t="shared" si="3"/>
        <v>-1615573</v>
      </c>
      <c r="J20" s="19"/>
    </row>
    <row r="21" spans="1:12" x14ac:dyDescent="0.2">
      <c r="A21" s="70" t="s">
        <v>46</v>
      </c>
      <c r="B21" s="58">
        <v>758600</v>
      </c>
      <c r="C21" s="58">
        <v>758600</v>
      </c>
      <c r="D21" s="19">
        <v>220141</v>
      </c>
      <c r="E21" s="27">
        <f t="shared" si="0"/>
        <v>0.29019377801212759</v>
      </c>
      <c r="F21" s="19">
        <v>212851</v>
      </c>
      <c r="G21" s="27">
        <f t="shared" si="1"/>
        <v>0.28058397047192196</v>
      </c>
      <c r="H21" s="20">
        <f t="shared" si="2"/>
        <v>-7290</v>
      </c>
      <c r="I21" s="48">
        <f t="shared" si="3"/>
        <v>-545749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21</v>
      </c>
      <c r="B23" s="58">
        <v>26239905</v>
      </c>
      <c r="C23" s="58">
        <v>28141525</v>
      </c>
      <c r="D23" s="53">
        <v>1139141</v>
      </c>
      <c r="E23" s="27">
        <f>D23/B23</f>
        <v>4.3412542842666539E-2</v>
      </c>
      <c r="F23" s="53">
        <v>901100</v>
      </c>
      <c r="G23" s="27">
        <f>F23/C23</f>
        <v>3.2020297407478804E-2</v>
      </c>
      <c r="H23" s="20">
        <f>F23-D23</f>
        <v>-238041</v>
      </c>
      <c r="I23" s="48">
        <f>F23-C23</f>
        <v>-27240425</v>
      </c>
    </row>
    <row r="24" spans="1:12" x14ac:dyDescent="0.2">
      <c r="A24" s="70" t="s">
        <v>22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23</v>
      </c>
      <c r="B26" s="58">
        <v>81000</v>
      </c>
      <c r="C26" s="58">
        <v>130000</v>
      </c>
      <c r="D26" s="19">
        <v>22496</v>
      </c>
      <c r="E26" s="27">
        <f>D26/B26</f>
        <v>0.27772839506172842</v>
      </c>
      <c r="F26" s="19">
        <v>104223</v>
      </c>
      <c r="G26" s="27">
        <f>F26/C26</f>
        <v>0.80171538461538461</v>
      </c>
      <c r="H26" s="20">
        <f>F26-D26</f>
        <v>81727</v>
      </c>
      <c r="I26" s="48">
        <f>F26-C26</f>
        <v>-25777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24</v>
      </c>
      <c r="B28" s="58">
        <v>177061</v>
      </c>
      <c r="C28" s="58">
        <v>177061</v>
      </c>
      <c r="D28" s="19">
        <v>208510</v>
      </c>
      <c r="E28" s="27">
        <f>D28/B28</f>
        <v>1.1776167535482123</v>
      </c>
      <c r="F28" s="19">
        <v>87704</v>
      </c>
      <c r="G28" s="27">
        <f>F28/C28</f>
        <v>0.49533211717995496</v>
      </c>
      <c r="H28" s="20">
        <f>F28-D28</f>
        <v>-120806</v>
      </c>
      <c r="I28" s="48">
        <f>F28-C28</f>
        <v>-89357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25</v>
      </c>
      <c r="B30" s="58">
        <v>1108847</v>
      </c>
      <c r="C30" s="58">
        <v>1108847</v>
      </c>
      <c r="D30" s="19">
        <v>178788</v>
      </c>
      <c r="E30" s="27">
        <f>D30/B30</f>
        <v>0.16123775417167563</v>
      </c>
      <c r="F30" s="19">
        <v>43079</v>
      </c>
      <c r="G30" s="27">
        <f t="shared" ref="G30:G36" si="4">F30/C30</f>
        <v>3.8850265185368223E-2</v>
      </c>
      <c r="H30" s="20">
        <f>F30-D30</f>
        <v>-135709</v>
      </c>
      <c r="I30" s="48">
        <f>F30-C30</f>
        <v>-1065768</v>
      </c>
    </row>
    <row r="31" spans="1:12" x14ac:dyDescent="0.2">
      <c r="A31" s="70" t="s">
        <v>26</v>
      </c>
      <c r="B31" s="58">
        <v>245900</v>
      </c>
      <c r="C31" s="58">
        <v>245900</v>
      </c>
      <c r="D31" s="208">
        <v>149948</v>
      </c>
      <c r="E31" s="84">
        <f>D31/B31</f>
        <v>0.60979259861732416</v>
      </c>
      <c r="F31" s="89">
        <v>40205</v>
      </c>
      <c r="G31" s="27">
        <f t="shared" si="4"/>
        <v>0.16350142334282228</v>
      </c>
      <c r="H31" s="20">
        <f>F31-D31</f>
        <v>-109743</v>
      </c>
      <c r="I31" s="48">
        <f>F31-C31</f>
        <v>-205695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27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44</v>
      </c>
      <c r="B34" s="58">
        <v>200000</v>
      </c>
      <c r="C34" s="58">
        <v>200000</v>
      </c>
      <c r="D34" s="19">
        <v>20027</v>
      </c>
      <c r="E34" s="27">
        <f>D34/B34</f>
        <v>0.100135</v>
      </c>
      <c r="F34" s="19">
        <v>62122</v>
      </c>
      <c r="G34" s="27">
        <f t="shared" si="4"/>
        <v>0.31061</v>
      </c>
      <c r="H34" s="20">
        <f>F34-D34</f>
        <v>42095</v>
      </c>
      <c r="I34" s="48">
        <f>F34-C34</f>
        <v>-137878</v>
      </c>
      <c r="K34" s="19"/>
    </row>
    <row r="35" spans="1:12" x14ac:dyDescent="0.2">
      <c r="A35" s="70" t="s">
        <v>124</v>
      </c>
      <c r="B35" s="58">
        <v>515000</v>
      </c>
      <c r="C35" s="88">
        <v>350000</v>
      </c>
      <c r="D35" s="210">
        <v>24252</v>
      </c>
      <c r="E35" s="204">
        <f>D35/B35</f>
        <v>4.7091262135922331E-2</v>
      </c>
      <c r="F35" s="19">
        <v>63722</v>
      </c>
      <c r="G35" s="204">
        <f t="shared" si="4"/>
        <v>0.18206285714285714</v>
      </c>
      <c r="H35" s="203">
        <f>F35-D35</f>
        <v>39470</v>
      </c>
      <c r="I35" s="205">
        <f>F35-C35</f>
        <v>-286278</v>
      </c>
      <c r="K35" s="19"/>
    </row>
    <row r="36" spans="1:12" x14ac:dyDescent="0.2">
      <c r="A36" s="70" t="s">
        <v>28</v>
      </c>
      <c r="B36" s="58">
        <v>24600</v>
      </c>
      <c r="C36" s="88">
        <v>24600</v>
      </c>
      <c r="D36" s="19">
        <v>5347</v>
      </c>
      <c r="E36" s="27">
        <f>D36/B36</f>
        <v>0.21735772357723576</v>
      </c>
      <c r="F36" s="19">
        <v>6716</v>
      </c>
      <c r="G36" s="27">
        <f t="shared" si="4"/>
        <v>0.27300813008130081</v>
      </c>
      <c r="H36" s="20">
        <f>F36-D36</f>
        <v>1369</v>
      </c>
      <c r="I36" s="48">
        <f>F36-C36</f>
        <v>-17884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29</v>
      </c>
      <c r="B38" s="58">
        <f>SUM(B9:B37)</f>
        <v>60395521</v>
      </c>
      <c r="C38" s="58">
        <f>SUM(C8:C37)</f>
        <v>61816541</v>
      </c>
      <c r="D38" s="63">
        <f>SUM(D9:D36)</f>
        <v>13165526</v>
      </c>
      <c r="E38" s="27">
        <f>D38/B38</f>
        <v>0.21798844983885476</v>
      </c>
      <c r="F38" s="26">
        <f>SUM(F9:F36)</f>
        <v>12607436</v>
      </c>
      <c r="G38" s="27">
        <f>F38/C38</f>
        <v>0.20394923099951517</v>
      </c>
      <c r="H38" s="20">
        <f>SUM(H9:H36)</f>
        <v>-558090</v>
      </c>
      <c r="I38" s="48">
        <f>F38-C38</f>
        <v>-49209105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30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51</v>
      </c>
      <c r="B41" s="58">
        <v>43856908</v>
      </c>
      <c r="C41" s="88">
        <v>46088856</v>
      </c>
      <c r="D41" s="19">
        <v>6780764</v>
      </c>
      <c r="E41" s="27">
        <f t="shared" ref="E41:E48" si="5">D41/B41</f>
        <v>0.15461108202155974</v>
      </c>
      <c r="F41" s="19">
        <v>6646330</v>
      </c>
      <c r="G41" s="27">
        <f t="shared" ref="G41:G48" si="6">F41/C41</f>
        <v>0.14420687725466652</v>
      </c>
      <c r="H41" s="20">
        <f t="shared" ref="H41:H49" si="7">F41-D41</f>
        <v>-134434</v>
      </c>
      <c r="I41" s="48">
        <f t="shared" ref="I41:I49" si="8">F41-C41</f>
        <v>-39442526</v>
      </c>
    </row>
    <row r="42" spans="1:12" x14ac:dyDescent="0.2">
      <c r="A42" s="70" t="s">
        <v>37</v>
      </c>
      <c r="B42" s="58">
        <v>3372159</v>
      </c>
      <c r="C42" s="88">
        <v>3345665</v>
      </c>
      <c r="D42" s="19">
        <v>492478</v>
      </c>
      <c r="E42" s="27">
        <f t="shared" si="5"/>
        <v>0.14604234260602778</v>
      </c>
      <c r="F42" s="19">
        <v>681033</v>
      </c>
      <c r="G42" s="27">
        <f t="shared" si="6"/>
        <v>0.20355684146500022</v>
      </c>
      <c r="H42" s="20">
        <f t="shared" si="7"/>
        <v>188555</v>
      </c>
      <c r="I42" s="48">
        <f t="shared" si="8"/>
        <v>-2664632</v>
      </c>
    </row>
    <row r="43" spans="1:12" x14ac:dyDescent="0.2">
      <c r="A43" s="70" t="s">
        <v>31</v>
      </c>
      <c r="B43" s="58">
        <v>3037604</v>
      </c>
      <c r="C43" s="88">
        <v>3266308</v>
      </c>
      <c r="D43" s="19">
        <v>767914</v>
      </c>
      <c r="E43" s="27">
        <f t="shared" si="5"/>
        <v>0.25280253778965261</v>
      </c>
      <c r="F43" s="19">
        <v>1122426</v>
      </c>
      <c r="G43" s="27">
        <f t="shared" si="6"/>
        <v>0.3436375259161108</v>
      </c>
      <c r="H43" s="20">
        <f t="shared" si="7"/>
        <v>354512</v>
      </c>
      <c r="I43" s="48">
        <f t="shared" si="8"/>
        <v>-2143882</v>
      </c>
    </row>
    <row r="44" spans="1:12" x14ac:dyDescent="0.2">
      <c r="A44" s="70" t="s">
        <v>32</v>
      </c>
      <c r="B44" s="58">
        <v>2333259</v>
      </c>
      <c r="C44" s="88">
        <v>2113425</v>
      </c>
      <c r="D44" s="19">
        <v>1136099</v>
      </c>
      <c r="E44" s="27">
        <f t="shared" si="5"/>
        <v>0.48691508315193471</v>
      </c>
      <c r="F44" s="19">
        <v>1027916</v>
      </c>
      <c r="G44" s="27">
        <f t="shared" si="6"/>
        <v>0.48637448691105667</v>
      </c>
      <c r="H44" s="20">
        <f t="shared" si="7"/>
        <v>-108183</v>
      </c>
      <c r="I44" s="48">
        <f t="shared" si="8"/>
        <v>-1085509</v>
      </c>
    </row>
    <row r="45" spans="1:12" x14ac:dyDescent="0.2">
      <c r="A45" s="70" t="s">
        <v>33</v>
      </c>
      <c r="B45" s="58">
        <v>1434660</v>
      </c>
      <c r="C45" s="88">
        <v>578000</v>
      </c>
      <c r="D45" s="19">
        <v>22580</v>
      </c>
      <c r="E45" s="27">
        <f t="shared" si="5"/>
        <v>1.573892071989182E-2</v>
      </c>
      <c r="F45" s="19">
        <v>34618</v>
      </c>
      <c r="G45" s="27">
        <f t="shared" si="6"/>
        <v>5.9892733564013839E-2</v>
      </c>
      <c r="H45" s="20">
        <f t="shared" si="7"/>
        <v>12038</v>
      </c>
      <c r="I45" s="48">
        <f t="shared" si="8"/>
        <v>-543382</v>
      </c>
    </row>
    <row r="46" spans="1:12" x14ac:dyDescent="0.2">
      <c r="A46" s="70" t="s">
        <v>52</v>
      </c>
      <c r="B46" s="58">
        <v>1982237</v>
      </c>
      <c r="C46" s="88">
        <v>2005130</v>
      </c>
      <c r="D46" s="19">
        <v>240132</v>
      </c>
      <c r="E46" s="27">
        <f t="shared" si="5"/>
        <v>0.12114192198006596</v>
      </c>
      <c r="F46" s="19">
        <v>380762</v>
      </c>
      <c r="G46" s="27">
        <f t="shared" si="6"/>
        <v>0.18989392208983957</v>
      </c>
      <c r="H46" s="20">
        <f t="shared" si="7"/>
        <v>140630</v>
      </c>
      <c r="I46" s="48">
        <f t="shared" si="8"/>
        <v>-1624368</v>
      </c>
    </row>
    <row r="47" spans="1:12" x14ac:dyDescent="0.2">
      <c r="A47" s="70" t="s">
        <v>38</v>
      </c>
      <c r="B47" s="58">
        <v>353500</v>
      </c>
      <c r="C47" s="88">
        <v>363500</v>
      </c>
      <c r="D47" s="19">
        <v>71252</v>
      </c>
      <c r="E47" s="27">
        <f t="shared" si="5"/>
        <v>0.20156152758132956</v>
      </c>
      <c r="F47" s="19">
        <v>44832</v>
      </c>
      <c r="G47" s="27">
        <f t="shared" si="6"/>
        <v>0.12333425034387896</v>
      </c>
      <c r="H47" s="20">
        <f t="shared" si="7"/>
        <v>-26420</v>
      </c>
      <c r="I47" s="48">
        <f t="shared" si="8"/>
        <v>-318668</v>
      </c>
    </row>
    <row r="48" spans="1:12" x14ac:dyDescent="0.2">
      <c r="A48" s="70" t="s">
        <v>84</v>
      </c>
      <c r="B48" s="58">
        <v>4011194</v>
      </c>
      <c r="C48" s="88">
        <v>4043081</v>
      </c>
      <c r="D48" s="19">
        <v>1671969</v>
      </c>
      <c r="E48" s="27">
        <f t="shared" si="5"/>
        <v>0.41682576310195918</v>
      </c>
      <c r="F48" s="19">
        <v>1691706</v>
      </c>
      <c r="G48" s="27">
        <f t="shared" si="6"/>
        <v>0.41842001186718741</v>
      </c>
      <c r="H48" s="20">
        <f t="shared" si="7"/>
        <v>19737</v>
      </c>
      <c r="I48" s="48">
        <f t="shared" si="8"/>
        <v>-2351375</v>
      </c>
    </row>
    <row r="49" spans="1:11" x14ac:dyDescent="0.2">
      <c r="A49" s="70" t="s">
        <v>34</v>
      </c>
      <c r="B49" s="58">
        <v>14000</v>
      </c>
      <c r="C49" s="88">
        <v>12576</v>
      </c>
      <c r="D49" s="53">
        <v>726</v>
      </c>
      <c r="E49" s="27">
        <f>D49/B49</f>
        <v>5.1857142857142859E-2</v>
      </c>
      <c r="F49" s="53">
        <v>134</v>
      </c>
      <c r="G49" s="27">
        <f>F49/C49</f>
        <v>1.0655216284987277E-2</v>
      </c>
      <c r="H49" s="20">
        <f t="shared" si="7"/>
        <v>-592</v>
      </c>
      <c r="I49" s="48">
        <f t="shared" si="8"/>
        <v>-12442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48</v>
      </c>
      <c r="B52" s="58">
        <f>SUM(B41:B49)</f>
        <v>60395521</v>
      </c>
      <c r="C52" s="58">
        <f>SUM(C41:C49)</f>
        <v>61816541</v>
      </c>
      <c r="D52" s="63">
        <f>SUM(D41:D49)</f>
        <v>11183914</v>
      </c>
      <c r="E52" s="27">
        <f>D52/B52</f>
        <v>0.18517787105437836</v>
      </c>
      <c r="F52" s="26">
        <f>SUM(F41:F49)</f>
        <v>11629757</v>
      </c>
      <c r="G52" s="27">
        <f>F52/C52</f>
        <v>0.18813341561767424</v>
      </c>
      <c r="H52" s="20">
        <f>SUM(H41:H49)</f>
        <v>445843</v>
      </c>
      <c r="I52" s="48">
        <f>F52-C52</f>
        <v>-50186784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43</v>
      </c>
      <c r="B54" s="60">
        <f>B38-B52</f>
        <v>0</v>
      </c>
      <c r="C54" s="60">
        <f>C38-C52</f>
        <v>0</v>
      </c>
      <c r="D54" s="65">
        <f>D38-D52</f>
        <v>1981612</v>
      </c>
      <c r="E54" s="27"/>
      <c r="F54" s="44">
        <f>F38-F52</f>
        <v>977679</v>
      </c>
      <c r="G54" s="25"/>
      <c r="H54" s="45">
        <f>H38-H52</f>
        <v>-1003933</v>
      </c>
      <c r="I54" s="49">
        <f>F54-C54</f>
        <v>977679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5"/>
  <sheetViews>
    <sheetView zoomScale="85" zoomScaleNormal="85" workbookViewId="0">
      <selection activeCell="K33" sqref="K33"/>
    </sheetView>
  </sheetViews>
  <sheetFormatPr defaultRowHeight="12.75" x14ac:dyDescent="0.2"/>
  <cols>
    <col min="1" max="1" width="31.85546875" bestFit="1" customWidth="1"/>
    <col min="2" max="8" width="17.5703125" customWidth="1"/>
    <col min="9" max="9" width="17.5703125" style="206" customWidth="1"/>
    <col min="10" max="13" width="17.5703125" customWidth="1"/>
    <col min="14" max="14" width="17.5703125" style="206" customWidth="1"/>
    <col min="15" max="15" width="17.5703125" customWidth="1"/>
  </cols>
  <sheetData>
    <row r="1" spans="1:15" ht="18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18" x14ac:dyDescent="0.25">
      <c r="A2" s="217" t="s">
        <v>63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4" spans="1:15" ht="23.25" x14ac:dyDescent="0.35">
      <c r="A4" s="104"/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23.25" x14ac:dyDescent="0.35">
      <c r="A5" s="107"/>
      <c r="B5" s="218">
        <v>44500</v>
      </c>
      <c r="C5" s="219"/>
      <c r="D5" s="219"/>
      <c r="E5" s="220"/>
      <c r="F5" s="221">
        <v>44834</v>
      </c>
      <c r="G5" s="222"/>
      <c r="H5" s="222"/>
      <c r="I5" s="222"/>
      <c r="J5" s="223"/>
      <c r="K5" s="221">
        <v>44865</v>
      </c>
      <c r="L5" s="222"/>
      <c r="M5" s="222"/>
      <c r="N5" s="222"/>
      <c r="O5" s="223"/>
    </row>
    <row r="6" spans="1:15" ht="23.25" x14ac:dyDescent="0.35">
      <c r="A6" s="108"/>
      <c r="B6" s="109" t="s">
        <v>64</v>
      </c>
      <c r="C6" s="110" t="s">
        <v>65</v>
      </c>
      <c r="D6" s="110" t="s">
        <v>67</v>
      </c>
      <c r="E6" s="111" t="s">
        <v>35</v>
      </c>
      <c r="F6" s="109" t="s">
        <v>64</v>
      </c>
      <c r="G6" s="110" t="s">
        <v>65</v>
      </c>
      <c r="H6" s="110" t="s">
        <v>67</v>
      </c>
      <c r="I6" s="110" t="s">
        <v>139</v>
      </c>
      <c r="J6" s="111" t="s">
        <v>35</v>
      </c>
      <c r="K6" s="109" t="s">
        <v>64</v>
      </c>
      <c r="L6" s="110" t="s">
        <v>65</v>
      </c>
      <c r="M6" s="110" t="s">
        <v>67</v>
      </c>
      <c r="N6" s="110" t="s">
        <v>139</v>
      </c>
      <c r="O6" s="111" t="s">
        <v>35</v>
      </c>
    </row>
    <row r="7" spans="1:15" ht="23.25" x14ac:dyDescent="0.35">
      <c r="A7" s="112"/>
      <c r="B7" s="113" t="s">
        <v>66</v>
      </c>
      <c r="C7" s="114" t="s">
        <v>66</v>
      </c>
      <c r="D7" s="114" t="s">
        <v>90</v>
      </c>
      <c r="E7" s="115"/>
      <c r="F7" s="113" t="s">
        <v>66</v>
      </c>
      <c r="G7" s="114" t="s">
        <v>66</v>
      </c>
      <c r="H7" s="114" t="s">
        <v>90</v>
      </c>
      <c r="I7" s="114" t="s">
        <v>33</v>
      </c>
      <c r="J7" s="115"/>
      <c r="K7" s="113" t="s">
        <v>66</v>
      </c>
      <c r="L7" s="114" t="s">
        <v>66</v>
      </c>
      <c r="M7" s="114" t="s">
        <v>90</v>
      </c>
      <c r="N7" s="114" t="s">
        <v>33</v>
      </c>
      <c r="O7" s="115"/>
    </row>
    <row r="8" spans="1:15" ht="15" x14ac:dyDescent="0.25">
      <c r="A8" s="116" t="s">
        <v>68</v>
      </c>
      <c r="B8" s="117"/>
      <c r="C8" s="118"/>
      <c r="D8" s="118"/>
      <c r="E8" s="119"/>
      <c r="F8" s="117"/>
      <c r="G8" s="120"/>
      <c r="H8" s="120"/>
      <c r="I8" s="120"/>
      <c r="J8" s="121"/>
      <c r="K8" s="117"/>
      <c r="L8" s="120"/>
      <c r="M8" s="120"/>
      <c r="N8" s="120"/>
      <c r="O8" s="121"/>
    </row>
    <row r="9" spans="1:15" x14ac:dyDescent="0.2">
      <c r="A9" s="174" t="s">
        <v>83</v>
      </c>
      <c r="B9" s="124">
        <v>-791980</v>
      </c>
      <c r="C9" s="125">
        <v>-870494</v>
      </c>
      <c r="D9" s="125"/>
      <c r="E9" s="133">
        <f t="shared" ref="E9:E14" si="0">SUM(B9:D9)</f>
        <v>-1662474</v>
      </c>
      <c r="F9" s="173">
        <f>401109-1</f>
        <v>401108</v>
      </c>
      <c r="G9" s="125">
        <v>-4239875</v>
      </c>
      <c r="H9" s="125"/>
      <c r="I9" s="125">
        <v>3157737</v>
      </c>
      <c r="J9" s="134">
        <f>SUM(F9:I9)</f>
        <v>-681030</v>
      </c>
      <c r="K9" s="173">
        <f>346488-108855-323630-392675</f>
        <v>-478672</v>
      </c>
      <c r="L9" s="125">
        <f>-4497255+108855+323630+392675</f>
        <v>-3672095</v>
      </c>
      <c r="M9" s="125"/>
      <c r="N9" s="125">
        <v>2977491</v>
      </c>
      <c r="O9" s="134">
        <f>SUM(K9:N9)</f>
        <v>-1173276</v>
      </c>
    </row>
    <row r="10" spans="1:15" x14ac:dyDescent="0.2">
      <c r="A10" s="117" t="s">
        <v>69</v>
      </c>
      <c r="B10" s="126">
        <v>16189</v>
      </c>
      <c r="C10" s="128"/>
      <c r="D10" s="128"/>
      <c r="E10" s="135">
        <f t="shared" si="0"/>
        <v>16189</v>
      </c>
      <c r="F10" s="126">
        <v>17233</v>
      </c>
      <c r="G10" s="127"/>
      <c r="H10" s="127"/>
      <c r="I10" s="127"/>
      <c r="J10" s="136">
        <f t="shared" ref="J10:J14" si="1">SUM(F10:I10)</f>
        <v>17233</v>
      </c>
      <c r="K10" s="126">
        <v>16146</v>
      </c>
      <c r="L10" s="127"/>
      <c r="M10" s="127"/>
      <c r="N10" s="127"/>
      <c r="O10" s="136">
        <f t="shared" ref="O10:O14" si="2">SUM(K10:N10)</f>
        <v>16146</v>
      </c>
    </row>
    <row r="11" spans="1:15" x14ac:dyDescent="0.2">
      <c r="A11" s="174" t="s">
        <v>70</v>
      </c>
      <c r="B11" s="126">
        <v>358571</v>
      </c>
      <c r="C11" s="128">
        <v>-331498</v>
      </c>
      <c r="D11" s="128"/>
      <c r="E11" s="135">
        <f t="shared" si="0"/>
        <v>27073</v>
      </c>
      <c r="F11" s="126">
        <v>2105868</v>
      </c>
      <c r="G11" s="128">
        <v>-2092102</v>
      </c>
      <c r="H11" s="128"/>
      <c r="I11" s="128"/>
      <c r="J11" s="136">
        <f t="shared" si="1"/>
        <v>13766</v>
      </c>
      <c r="K11" s="126">
        <v>2348080</v>
      </c>
      <c r="L11" s="128">
        <v>-2334315</v>
      </c>
      <c r="M11" s="128"/>
      <c r="N11" s="128"/>
      <c r="O11" s="136">
        <f t="shared" si="2"/>
        <v>13765</v>
      </c>
    </row>
    <row r="12" spans="1:15" x14ac:dyDescent="0.2">
      <c r="A12" s="117" t="s">
        <v>71</v>
      </c>
      <c r="B12" s="126">
        <v>38</v>
      </c>
      <c r="C12" s="128">
        <v>-17451</v>
      </c>
      <c r="D12" s="128"/>
      <c r="E12" s="135">
        <f t="shared" si="0"/>
        <v>-17413</v>
      </c>
      <c r="F12" s="126">
        <v>27</v>
      </c>
      <c r="G12" s="128">
        <v>21718</v>
      </c>
      <c r="H12" s="128"/>
      <c r="I12" s="128"/>
      <c r="J12" s="136">
        <f t="shared" si="1"/>
        <v>21745</v>
      </c>
      <c r="K12" s="126">
        <v>187</v>
      </c>
      <c r="L12" s="128">
        <v>-6152</v>
      </c>
      <c r="M12" s="128"/>
      <c r="N12" s="128"/>
      <c r="O12" s="136">
        <f t="shared" si="2"/>
        <v>-5965</v>
      </c>
    </row>
    <row r="13" spans="1:15" x14ac:dyDescent="0.2">
      <c r="A13" s="174" t="s">
        <v>130</v>
      </c>
      <c r="B13" s="126">
        <v>82845</v>
      </c>
      <c r="C13" s="128">
        <v>13357</v>
      </c>
      <c r="D13" s="128"/>
      <c r="E13" s="135">
        <f t="shared" si="0"/>
        <v>96202</v>
      </c>
      <c r="F13" s="126">
        <v>-339617</v>
      </c>
      <c r="G13" s="128">
        <v>383</v>
      </c>
      <c r="H13" s="128"/>
      <c r="I13" s="128"/>
      <c r="J13" s="136">
        <f t="shared" si="1"/>
        <v>-339234</v>
      </c>
      <c r="K13" s="126">
        <v>164474</v>
      </c>
      <c r="L13" s="128">
        <v>3316</v>
      </c>
      <c r="M13" s="128"/>
      <c r="N13" s="128"/>
      <c r="O13" s="136">
        <f t="shared" si="2"/>
        <v>167790</v>
      </c>
    </row>
    <row r="14" spans="1:15" x14ac:dyDescent="0.2">
      <c r="A14" s="117" t="s">
        <v>79</v>
      </c>
      <c r="B14" s="126">
        <v>19206</v>
      </c>
      <c r="C14" s="128"/>
      <c r="D14" s="128"/>
      <c r="E14" s="135">
        <f t="shared" si="0"/>
        <v>19206</v>
      </c>
      <c r="F14" s="126">
        <v>7206</v>
      </c>
      <c r="G14" s="128"/>
      <c r="H14" s="128"/>
      <c r="I14" s="128"/>
      <c r="J14" s="136">
        <f t="shared" si="1"/>
        <v>7206</v>
      </c>
      <c r="K14" s="126">
        <v>22404</v>
      </c>
      <c r="L14" s="128"/>
      <c r="M14" s="128"/>
      <c r="N14" s="128"/>
      <c r="O14" s="136">
        <f t="shared" si="2"/>
        <v>22404</v>
      </c>
    </row>
    <row r="15" spans="1:15" ht="15" x14ac:dyDescent="0.25">
      <c r="A15" s="137" t="s">
        <v>72</v>
      </c>
      <c r="B15" s="138">
        <f t="shared" ref="B15:O15" si="3">SUM(B8:B14)</f>
        <v>-315131</v>
      </c>
      <c r="C15" s="138">
        <f t="shared" si="3"/>
        <v>-1206086</v>
      </c>
      <c r="D15" s="138">
        <f t="shared" si="3"/>
        <v>0</v>
      </c>
      <c r="E15" s="140">
        <f t="shared" si="3"/>
        <v>-1521217</v>
      </c>
      <c r="F15" s="138">
        <f t="shared" ref="F15:I15" si="4">SUM(F8:F14)</f>
        <v>2191825</v>
      </c>
      <c r="G15" s="139">
        <f t="shared" si="4"/>
        <v>-6309876</v>
      </c>
      <c r="H15" s="139">
        <f t="shared" si="4"/>
        <v>0</v>
      </c>
      <c r="I15" s="139">
        <f t="shared" si="4"/>
        <v>3157737</v>
      </c>
      <c r="J15" s="141">
        <f t="shared" si="3"/>
        <v>-960314</v>
      </c>
      <c r="K15" s="138">
        <f t="shared" si="3"/>
        <v>2072619</v>
      </c>
      <c r="L15" s="139">
        <f t="shared" si="3"/>
        <v>-6009246</v>
      </c>
      <c r="M15" s="139">
        <f t="shared" si="3"/>
        <v>0</v>
      </c>
      <c r="N15" s="139">
        <f t="shared" si="3"/>
        <v>2977491</v>
      </c>
      <c r="O15" s="141">
        <f t="shared" si="3"/>
        <v>-959136</v>
      </c>
    </row>
    <row r="16" spans="1:15" ht="15" x14ac:dyDescent="0.25">
      <c r="A16" s="137" t="s">
        <v>73</v>
      </c>
      <c r="B16" s="142">
        <v>5278</v>
      </c>
      <c r="C16" s="143"/>
      <c r="D16" s="143"/>
      <c r="E16" s="144">
        <f>B16</f>
        <v>5278</v>
      </c>
      <c r="F16" s="142">
        <v>3055</v>
      </c>
      <c r="G16" s="143"/>
      <c r="H16" s="143"/>
      <c r="I16" s="143"/>
      <c r="J16" s="144">
        <f>F16</f>
        <v>3055</v>
      </c>
      <c r="K16" s="142">
        <v>6255</v>
      </c>
      <c r="L16" s="143"/>
      <c r="M16" s="143"/>
      <c r="N16" s="143"/>
      <c r="O16" s="144">
        <f>K16</f>
        <v>6255</v>
      </c>
    </row>
    <row r="17" spans="1:15" ht="15" x14ac:dyDescent="0.25">
      <c r="A17" s="116" t="s">
        <v>74</v>
      </c>
      <c r="B17" s="126"/>
      <c r="C17" s="127"/>
      <c r="D17" s="127"/>
      <c r="E17" s="145"/>
      <c r="F17" s="126"/>
      <c r="G17" s="127"/>
      <c r="H17" s="127"/>
      <c r="I17" s="127"/>
      <c r="J17" s="145"/>
      <c r="K17" s="126"/>
      <c r="L17" s="127"/>
      <c r="M17" s="127"/>
      <c r="N17" s="127"/>
      <c r="O17" s="145"/>
    </row>
    <row r="18" spans="1:15" x14ac:dyDescent="0.2">
      <c r="A18" s="117" t="s">
        <v>80</v>
      </c>
      <c r="B18" s="126">
        <v>9912699</v>
      </c>
      <c r="C18" s="127"/>
      <c r="D18" s="127">
        <v>502763</v>
      </c>
      <c r="E18" s="145">
        <f>SUM(B18:D18)</f>
        <v>10415462</v>
      </c>
      <c r="F18" s="126">
        <v>14460042</v>
      </c>
      <c r="G18" s="127"/>
      <c r="H18" s="127">
        <v>146393</v>
      </c>
      <c r="I18" s="127"/>
      <c r="J18" s="145">
        <f>SUM(F18:I18)</f>
        <v>14606435</v>
      </c>
      <c r="K18" s="126">
        <v>11694816</v>
      </c>
      <c r="L18" s="127"/>
      <c r="M18" s="127">
        <v>146829</v>
      </c>
      <c r="N18" s="127"/>
      <c r="O18" s="145">
        <f>SUM(K18:N18)</f>
        <v>11841645</v>
      </c>
    </row>
    <row r="19" spans="1:15" x14ac:dyDescent="0.2">
      <c r="A19" s="117" t="s">
        <v>81</v>
      </c>
      <c r="B19" s="126">
        <v>8553726</v>
      </c>
      <c r="C19" s="127"/>
      <c r="D19" s="127"/>
      <c r="E19" s="145">
        <f>SUM(B19:D19)</f>
        <v>8553726</v>
      </c>
      <c r="F19" s="126">
        <v>8645844</v>
      </c>
      <c r="G19" s="127"/>
      <c r="H19" s="127"/>
      <c r="I19" s="127"/>
      <c r="J19" s="145">
        <f t="shared" ref="J19:J22" si="5">SUM(F19:I19)</f>
        <v>8645844</v>
      </c>
      <c r="K19" s="126">
        <v>8668638</v>
      </c>
      <c r="L19" s="127"/>
      <c r="M19" s="127"/>
      <c r="N19" s="127"/>
      <c r="O19" s="145">
        <f t="shared" ref="O19:O22" si="6">SUM(K19:N19)</f>
        <v>8668638</v>
      </c>
    </row>
    <row r="20" spans="1:15" x14ac:dyDescent="0.2">
      <c r="A20" s="117" t="s">
        <v>75</v>
      </c>
      <c r="B20" s="126">
        <v>668512</v>
      </c>
      <c r="C20" s="128"/>
      <c r="D20" s="128">
        <v>26538</v>
      </c>
      <c r="E20" s="145">
        <f>SUM(B20:D20)</f>
        <v>695050</v>
      </c>
      <c r="F20" s="126">
        <v>341298</v>
      </c>
      <c r="G20" s="128"/>
      <c r="H20" s="128">
        <v>93090</v>
      </c>
      <c r="I20" s="128"/>
      <c r="J20" s="145">
        <f t="shared" si="5"/>
        <v>434388</v>
      </c>
      <c r="K20" s="126">
        <v>481277</v>
      </c>
      <c r="L20" s="128"/>
      <c r="M20" s="128">
        <v>265923</v>
      </c>
      <c r="N20" s="128"/>
      <c r="O20" s="145">
        <f t="shared" si="6"/>
        <v>747200</v>
      </c>
    </row>
    <row r="21" spans="1:15" x14ac:dyDescent="0.2">
      <c r="A21" s="117" t="s">
        <v>76</v>
      </c>
      <c r="B21" s="126">
        <v>297</v>
      </c>
      <c r="C21" s="128"/>
      <c r="D21" s="128"/>
      <c r="E21" s="145">
        <f>SUM(B21:D21)</f>
        <v>297</v>
      </c>
      <c r="F21" s="126">
        <v>199</v>
      </c>
      <c r="G21" s="128"/>
      <c r="H21" s="128"/>
      <c r="I21" s="128"/>
      <c r="J21" s="145">
        <f t="shared" si="5"/>
        <v>199</v>
      </c>
      <c r="K21" s="126">
        <v>200</v>
      </c>
      <c r="L21" s="128"/>
      <c r="M21" s="128"/>
      <c r="N21" s="128"/>
      <c r="O21" s="145">
        <f t="shared" si="6"/>
        <v>200</v>
      </c>
    </row>
    <row r="22" spans="1:15" s="206" customFormat="1" x14ac:dyDescent="0.2">
      <c r="A22" s="207" t="s">
        <v>126</v>
      </c>
      <c r="B22" s="146">
        <v>8847</v>
      </c>
      <c r="C22" s="147"/>
      <c r="D22" s="147"/>
      <c r="E22" s="148">
        <f>SUM(B22:D22)</f>
        <v>8847</v>
      </c>
      <c r="F22" s="146">
        <v>8908</v>
      </c>
      <c r="G22" s="147"/>
      <c r="H22" s="147"/>
      <c r="I22" s="147"/>
      <c r="J22" s="148">
        <f t="shared" si="5"/>
        <v>8908</v>
      </c>
      <c r="K22" s="146">
        <v>8931</v>
      </c>
      <c r="L22" s="147"/>
      <c r="M22" s="147"/>
      <c r="N22" s="147"/>
      <c r="O22" s="148">
        <f t="shared" si="6"/>
        <v>8931</v>
      </c>
    </row>
    <row r="23" spans="1:15" ht="15" x14ac:dyDescent="0.25">
      <c r="A23" s="149" t="s">
        <v>77</v>
      </c>
      <c r="B23" s="150">
        <f t="shared" ref="B23:O23" si="7">SUM(B17:B22)</f>
        <v>19144081</v>
      </c>
      <c r="C23" s="151">
        <f t="shared" si="7"/>
        <v>0</v>
      </c>
      <c r="D23" s="151">
        <f t="shared" si="7"/>
        <v>529301</v>
      </c>
      <c r="E23" s="152">
        <f t="shared" si="7"/>
        <v>19673382</v>
      </c>
      <c r="F23" s="150">
        <f t="shared" si="7"/>
        <v>23456291</v>
      </c>
      <c r="G23" s="151">
        <f t="shared" si="7"/>
        <v>0</v>
      </c>
      <c r="H23" s="151">
        <f t="shared" si="7"/>
        <v>239483</v>
      </c>
      <c r="I23" s="151">
        <f t="shared" si="7"/>
        <v>0</v>
      </c>
      <c r="J23" s="152">
        <f t="shared" si="7"/>
        <v>23695774</v>
      </c>
      <c r="K23" s="150">
        <f t="shared" si="7"/>
        <v>20853862</v>
      </c>
      <c r="L23" s="151">
        <f t="shared" si="7"/>
        <v>0</v>
      </c>
      <c r="M23" s="151">
        <f t="shared" si="7"/>
        <v>412752</v>
      </c>
      <c r="N23" s="151">
        <f t="shared" si="7"/>
        <v>0</v>
      </c>
      <c r="O23" s="152">
        <f t="shared" si="7"/>
        <v>21266614</v>
      </c>
    </row>
    <row r="24" spans="1:15" ht="15" customHeight="1" x14ac:dyDescent="0.25">
      <c r="A24" s="122" t="s">
        <v>78</v>
      </c>
      <c r="B24" s="153">
        <f>B23+B16+B15</f>
        <v>18834228</v>
      </c>
      <c r="C24" s="154">
        <f>C15+C16+C23</f>
        <v>-1206086</v>
      </c>
      <c r="D24" s="154">
        <f>D23+D15</f>
        <v>529301</v>
      </c>
      <c r="E24" s="155">
        <f>E23+E16+E15</f>
        <v>18157443</v>
      </c>
      <c r="F24" s="153">
        <f>F23+F16+F15</f>
        <v>25651171</v>
      </c>
      <c r="G24" s="154">
        <f>G23+G15</f>
        <v>-6309876</v>
      </c>
      <c r="H24" s="154">
        <f>H23+H15</f>
        <v>239483</v>
      </c>
      <c r="I24" s="154">
        <f>I23+I15</f>
        <v>3157737</v>
      </c>
      <c r="J24" s="155">
        <f>J23+J16+J15</f>
        <v>22738515</v>
      </c>
      <c r="K24" s="153">
        <f>K15+K16+K23</f>
        <v>22932736</v>
      </c>
      <c r="L24" s="154">
        <f>L23+L15</f>
        <v>-6009246</v>
      </c>
      <c r="M24" s="154">
        <f>M23+M15</f>
        <v>412752</v>
      </c>
      <c r="N24" s="154">
        <f>N23+N15</f>
        <v>2977491</v>
      </c>
      <c r="O24" s="155">
        <f>O23+O16+O15</f>
        <v>20313733</v>
      </c>
    </row>
    <row r="25" spans="1:15" ht="15" x14ac:dyDescent="0.2">
      <c r="E25" s="123"/>
      <c r="F25" s="123"/>
      <c r="G25" s="123"/>
      <c r="H25" s="123"/>
      <c r="I25" s="123"/>
      <c r="J25" s="132"/>
      <c r="K25" s="123"/>
      <c r="L25" s="123"/>
      <c r="M25" s="123"/>
      <c r="N25" s="123"/>
      <c r="O25" s="123"/>
    </row>
  </sheetData>
  <mergeCells count="5">
    <mergeCell ref="A1:O1"/>
    <mergeCell ref="A2:O2"/>
    <mergeCell ref="B5:E5"/>
    <mergeCell ref="F5:J5"/>
    <mergeCell ref="K5:O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51"/>
  <sheetViews>
    <sheetView topLeftCell="A7" zoomScale="80" zoomScaleNormal="80" workbookViewId="0">
      <selection activeCell="B16" sqref="B16"/>
    </sheetView>
  </sheetViews>
  <sheetFormatPr defaultRowHeight="19.5" customHeight="1" x14ac:dyDescent="0.2"/>
  <cols>
    <col min="1" max="1" width="40.140625" bestFit="1" customWidth="1"/>
    <col min="2" max="2" width="85.28515625" bestFit="1" customWidth="1"/>
    <col min="3" max="3" width="20" style="52" customWidth="1"/>
    <col min="4" max="4" width="17.140625" style="28" customWidth="1"/>
  </cols>
  <sheetData>
    <row r="1" spans="1:14" ht="19.5" customHeight="1" x14ac:dyDescent="0.25">
      <c r="A1" s="227" t="s">
        <v>0</v>
      </c>
      <c r="B1" s="228"/>
      <c r="C1" s="228"/>
      <c r="D1" s="229"/>
    </row>
    <row r="2" spans="1:14" ht="19.5" customHeight="1" x14ac:dyDescent="0.25">
      <c r="A2" s="224" t="s">
        <v>281</v>
      </c>
      <c r="B2" s="225"/>
      <c r="C2" s="225"/>
      <c r="D2" s="226"/>
    </row>
    <row r="3" spans="1:14" ht="19.5" customHeight="1" x14ac:dyDescent="0.25">
      <c r="A3" s="129" t="s">
        <v>39</v>
      </c>
      <c r="B3" s="166" t="s">
        <v>82</v>
      </c>
      <c r="C3" s="93" t="s">
        <v>40</v>
      </c>
      <c r="D3" s="130" t="s">
        <v>41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211" t="s">
        <v>157</v>
      </c>
      <c r="B5" s="175" t="s">
        <v>214</v>
      </c>
      <c r="C5" s="177">
        <v>604407.32999999996</v>
      </c>
      <c r="D5" s="131">
        <v>44860</v>
      </c>
      <c r="E5" s="50"/>
    </row>
    <row r="6" spans="1:14" ht="19.5" customHeight="1" x14ac:dyDescent="0.2">
      <c r="A6" s="61" t="s">
        <v>211</v>
      </c>
      <c r="B6" s="175" t="s">
        <v>212</v>
      </c>
      <c r="C6" s="178">
        <v>178501.28</v>
      </c>
      <c r="D6" s="103">
        <v>44839</v>
      </c>
      <c r="E6" s="50"/>
    </row>
    <row r="7" spans="1:14" ht="19.5" customHeight="1" x14ac:dyDescent="0.2">
      <c r="A7" s="61" t="s">
        <v>91</v>
      </c>
      <c r="B7" s="175" t="s">
        <v>122</v>
      </c>
      <c r="C7" s="178">
        <v>132405.21</v>
      </c>
      <c r="D7" s="103">
        <v>44851</v>
      </c>
      <c r="E7" s="50"/>
    </row>
    <row r="8" spans="1:14" ht="19.5" customHeight="1" x14ac:dyDescent="0.2">
      <c r="A8" s="61" t="s">
        <v>215</v>
      </c>
      <c r="B8" s="175" t="s">
        <v>92</v>
      </c>
      <c r="C8" s="178">
        <v>82315.39</v>
      </c>
      <c r="D8" s="103">
        <v>44860</v>
      </c>
      <c r="E8" s="50"/>
    </row>
    <row r="9" spans="1:14" ht="19.5" customHeight="1" x14ac:dyDescent="0.2">
      <c r="A9" s="61" t="s">
        <v>282</v>
      </c>
      <c r="B9" s="175" t="s">
        <v>283</v>
      </c>
      <c r="C9" s="178">
        <v>74809.42</v>
      </c>
      <c r="D9" s="103">
        <v>44860</v>
      </c>
      <c r="E9" s="50"/>
    </row>
    <row r="10" spans="1:14" ht="19.5" customHeight="1" x14ac:dyDescent="0.2">
      <c r="A10" s="61" t="s">
        <v>284</v>
      </c>
      <c r="B10" s="175" t="s">
        <v>285</v>
      </c>
      <c r="C10" s="178">
        <v>73228.55</v>
      </c>
      <c r="D10" s="103">
        <v>44853</v>
      </c>
      <c r="E10" s="50"/>
    </row>
    <row r="11" spans="1:14" ht="19.5" customHeight="1" x14ac:dyDescent="0.2">
      <c r="A11" s="61" t="s">
        <v>286</v>
      </c>
      <c r="B11" s="175" t="s">
        <v>287</v>
      </c>
      <c r="C11" s="178">
        <v>67500</v>
      </c>
      <c r="D11" s="103">
        <v>44852</v>
      </c>
      <c r="E11" s="50"/>
    </row>
    <row r="12" spans="1:14" ht="19.5" customHeight="1" x14ac:dyDescent="0.2">
      <c r="A12" s="61" t="s">
        <v>666</v>
      </c>
      <c r="B12" s="175" t="s">
        <v>288</v>
      </c>
      <c r="C12" s="178">
        <v>54100</v>
      </c>
      <c r="D12" s="103">
        <v>44848</v>
      </c>
      <c r="E12" s="50"/>
    </row>
    <row r="13" spans="1:14" ht="19.5" customHeight="1" x14ac:dyDescent="0.2">
      <c r="A13" s="61" t="s">
        <v>131</v>
      </c>
      <c r="B13" s="175" t="s">
        <v>289</v>
      </c>
      <c r="C13" s="178">
        <v>42573.85</v>
      </c>
      <c r="D13" s="103">
        <v>44865</v>
      </c>
      <c r="E13" s="50"/>
      <c r="N13" s="188"/>
    </row>
    <row r="14" spans="1:14" ht="19.5" customHeight="1" x14ac:dyDescent="0.2">
      <c r="A14" s="61" t="s">
        <v>94</v>
      </c>
      <c r="B14" s="175" t="s">
        <v>92</v>
      </c>
      <c r="C14" s="178">
        <v>33482.32</v>
      </c>
      <c r="D14" s="103">
        <v>44844</v>
      </c>
      <c r="E14" s="50"/>
    </row>
    <row r="15" spans="1:14" ht="19.5" customHeight="1" x14ac:dyDescent="0.2">
      <c r="A15" s="61" t="s">
        <v>219</v>
      </c>
      <c r="B15" s="175" t="s">
        <v>184</v>
      </c>
      <c r="C15" s="178">
        <v>30306.97</v>
      </c>
      <c r="D15" s="103">
        <v>44846</v>
      </c>
      <c r="E15" s="50"/>
    </row>
    <row r="16" spans="1:14" ht="19.5" customHeight="1" x14ac:dyDescent="0.2">
      <c r="A16" s="61" t="s">
        <v>93</v>
      </c>
      <c r="B16" s="175" t="s">
        <v>216</v>
      </c>
      <c r="C16" s="178">
        <v>30030</v>
      </c>
      <c r="D16" s="103">
        <v>44839</v>
      </c>
      <c r="E16" s="50"/>
    </row>
    <row r="17" spans="1:14" ht="19.5" customHeight="1" x14ac:dyDescent="0.2">
      <c r="A17" s="61" t="s">
        <v>133</v>
      </c>
      <c r="B17" s="175" t="s">
        <v>290</v>
      </c>
      <c r="C17" s="178">
        <v>21436.73</v>
      </c>
      <c r="D17" s="103">
        <v>44839</v>
      </c>
      <c r="E17" s="50"/>
      <c r="N17" s="188"/>
    </row>
    <row r="18" spans="1:14" ht="19.5" customHeight="1" x14ac:dyDescent="0.2">
      <c r="A18" s="61" t="s">
        <v>291</v>
      </c>
      <c r="B18" s="175" t="s">
        <v>292</v>
      </c>
      <c r="C18" s="178">
        <v>20615</v>
      </c>
      <c r="D18" s="103">
        <v>44852</v>
      </c>
      <c r="E18" s="50"/>
    </row>
    <row r="19" spans="1:14" ht="19.5" customHeight="1" x14ac:dyDescent="0.2">
      <c r="A19" s="61" t="s">
        <v>190</v>
      </c>
      <c r="B19" s="175" t="s">
        <v>293</v>
      </c>
      <c r="C19" s="178">
        <v>17140.57</v>
      </c>
      <c r="D19" s="103">
        <v>44860</v>
      </c>
      <c r="E19" s="50"/>
    </row>
    <row r="20" spans="1:14" ht="19.5" customHeight="1" x14ac:dyDescent="0.2">
      <c r="A20" s="61" t="s">
        <v>294</v>
      </c>
      <c r="B20" s="175" t="s">
        <v>295</v>
      </c>
      <c r="C20" s="178">
        <v>16500</v>
      </c>
      <c r="D20" s="103">
        <v>44846</v>
      </c>
      <c r="E20" s="50"/>
    </row>
    <row r="21" spans="1:14" ht="19.5" customHeight="1" x14ac:dyDescent="0.2">
      <c r="A21" s="61" t="s">
        <v>225</v>
      </c>
      <c r="B21" s="175" t="s">
        <v>667</v>
      </c>
      <c r="C21" s="178">
        <v>16000</v>
      </c>
      <c r="D21" s="103">
        <v>44839</v>
      </c>
      <c r="E21" s="50"/>
    </row>
    <row r="22" spans="1:14" ht="19.5" customHeight="1" x14ac:dyDescent="0.2">
      <c r="A22" s="61" t="s">
        <v>284</v>
      </c>
      <c r="B22" s="175" t="s">
        <v>296</v>
      </c>
      <c r="C22" s="178">
        <v>14137.28</v>
      </c>
      <c r="D22" s="103">
        <v>44865</v>
      </c>
      <c r="E22" s="50"/>
    </row>
    <row r="23" spans="1:14" ht="19.5" customHeight="1" x14ac:dyDescent="0.2">
      <c r="A23" s="61" t="s">
        <v>125</v>
      </c>
      <c r="B23" s="175" t="s">
        <v>107</v>
      </c>
      <c r="C23" s="178">
        <v>13710.44</v>
      </c>
      <c r="D23" s="103">
        <v>44861</v>
      </c>
      <c r="E23" s="50"/>
    </row>
    <row r="24" spans="1:14" ht="19.5" customHeight="1" x14ac:dyDescent="0.2">
      <c r="A24" s="61" t="s">
        <v>161</v>
      </c>
      <c r="B24" s="175" t="s">
        <v>92</v>
      </c>
      <c r="C24" s="178">
        <v>13128.04</v>
      </c>
      <c r="D24" s="103">
        <v>44861</v>
      </c>
      <c r="E24" s="50"/>
    </row>
    <row r="25" spans="1:14" ht="19.5" customHeight="1" x14ac:dyDescent="0.2">
      <c r="A25" s="61" t="s">
        <v>297</v>
      </c>
      <c r="B25" s="175" t="s">
        <v>298</v>
      </c>
      <c r="C25" s="101">
        <v>12990</v>
      </c>
      <c r="D25" s="103">
        <v>44865</v>
      </c>
      <c r="E25" s="50"/>
    </row>
    <row r="26" spans="1:14" ht="19.5" customHeight="1" x14ac:dyDescent="0.2">
      <c r="A26" s="61" t="s">
        <v>95</v>
      </c>
      <c r="B26" s="175" t="s">
        <v>96</v>
      </c>
      <c r="C26" s="101">
        <v>11805.81</v>
      </c>
      <c r="D26" s="103">
        <v>44839</v>
      </c>
      <c r="E26" s="50"/>
    </row>
    <row r="27" spans="1:14" ht="19.5" customHeight="1" x14ac:dyDescent="0.2">
      <c r="A27" s="61" t="s">
        <v>110</v>
      </c>
      <c r="B27" s="175" t="s">
        <v>107</v>
      </c>
      <c r="C27" s="101">
        <v>11771.74</v>
      </c>
      <c r="D27" s="103">
        <v>44847</v>
      </c>
      <c r="E27" s="50"/>
    </row>
    <row r="28" spans="1:14" ht="19.5" customHeight="1" x14ac:dyDescent="0.2">
      <c r="A28" s="61" t="s">
        <v>299</v>
      </c>
      <c r="B28" s="175" t="s">
        <v>300</v>
      </c>
      <c r="C28" s="101">
        <v>11539.64</v>
      </c>
      <c r="D28" s="103">
        <v>44865</v>
      </c>
      <c r="E28" s="50"/>
    </row>
    <row r="29" spans="1:14" ht="19.5" customHeight="1" x14ac:dyDescent="0.2">
      <c r="A29" s="61" t="s">
        <v>301</v>
      </c>
      <c r="B29" s="175" t="s">
        <v>302</v>
      </c>
      <c r="C29" s="101">
        <v>11350</v>
      </c>
      <c r="D29" s="103">
        <v>44852</v>
      </c>
      <c r="E29" s="50"/>
    </row>
    <row r="30" spans="1:14" ht="19.5" customHeight="1" x14ac:dyDescent="0.2">
      <c r="A30" s="61" t="s">
        <v>156</v>
      </c>
      <c r="B30" s="175" t="s">
        <v>303</v>
      </c>
      <c r="C30" s="101">
        <v>11019.77</v>
      </c>
      <c r="D30" s="103">
        <v>44846</v>
      </c>
      <c r="E30" s="50"/>
    </row>
    <row r="31" spans="1:14" ht="19.5" customHeight="1" x14ac:dyDescent="0.2">
      <c r="A31" s="61" t="s">
        <v>221</v>
      </c>
      <c r="B31" s="175" t="s">
        <v>222</v>
      </c>
      <c r="C31" s="101">
        <v>10728</v>
      </c>
      <c r="D31" s="103">
        <v>44852</v>
      </c>
      <c r="E31" s="50"/>
    </row>
    <row r="32" spans="1:14" ht="19.5" customHeight="1" x14ac:dyDescent="0.2">
      <c r="A32" s="61" t="s">
        <v>304</v>
      </c>
      <c r="B32" s="175" t="s">
        <v>305</v>
      </c>
      <c r="C32" s="101">
        <v>10525.29</v>
      </c>
      <c r="D32" s="103">
        <v>44861</v>
      </c>
      <c r="E32" s="50"/>
    </row>
    <row r="33" spans="1:5" ht="19.5" customHeight="1" x14ac:dyDescent="0.2">
      <c r="A33" s="61" t="s">
        <v>95</v>
      </c>
      <c r="B33" s="175" t="s">
        <v>96</v>
      </c>
      <c r="C33" s="101">
        <v>10500.12</v>
      </c>
      <c r="D33" s="103">
        <v>44847</v>
      </c>
      <c r="E33" s="50"/>
    </row>
    <row r="34" spans="1:5" ht="19.5" customHeight="1" x14ac:dyDescent="0.2">
      <c r="A34" s="61" t="s">
        <v>306</v>
      </c>
      <c r="B34" s="175" t="s">
        <v>302</v>
      </c>
      <c r="C34" s="101">
        <v>9894.0499999999993</v>
      </c>
      <c r="D34" s="103">
        <v>44852</v>
      </c>
      <c r="E34" s="50"/>
    </row>
    <row r="35" spans="1:5" ht="19.5" customHeight="1" x14ac:dyDescent="0.2">
      <c r="A35" s="61" t="s">
        <v>307</v>
      </c>
      <c r="B35" s="175" t="s">
        <v>308</v>
      </c>
      <c r="C35" s="101">
        <v>9250</v>
      </c>
      <c r="D35" s="103">
        <v>44847</v>
      </c>
      <c r="E35" s="50"/>
    </row>
    <row r="36" spans="1:5" ht="19.5" customHeight="1" x14ac:dyDescent="0.2">
      <c r="A36" s="61" t="s">
        <v>309</v>
      </c>
      <c r="B36" s="202" t="s">
        <v>97</v>
      </c>
      <c r="C36" s="101">
        <v>8488.5</v>
      </c>
      <c r="D36" s="103">
        <v>44839</v>
      </c>
      <c r="E36" s="50"/>
    </row>
    <row r="37" spans="1:5" ht="19.5" customHeight="1" x14ac:dyDescent="0.2">
      <c r="A37" s="61" t="s">
        <v>310</v>
      </c>
      <c r="B37" s="175" t="s">
        <v>311</v>
      </c>
      <c r="C37" s="101">
        <v>8380</v>
      </c>
      <c r="D37" s="103">
        <v>44865</v>
      </c>
      <c r="E37" s="50"/>
    </row>
    <row r="38" spans="1:5" ht="19.5" customHeight="1" x14ac:dyDescent="0.2">
      <c r="A38" s="61" t="s">
        <v>312</v>
      </c>
      <c r="B38" s="175" t="s">
        <v>313</v>
      </c>
      <c r="C38" s="101">
        <v>7500</v>
      </c>
      <c r="D38" s="103">
        <v>44865</v>
      </c>
      <c r="E38" s="50"/>
    </row>
    <row r="39" spans="1:5" ht="19.5" customHeight="1" x14ac:dyDescent="0.2">
      <c r="A39" s="61" t="s">
        <v>221</v>
      </c>
      <c r="B39" s="175" t="s">
        <v>222</v>
      </c>
      <c r="C39" s="101">
        <v>7409.16</v>
      </c>
      <c r="D39" s="103">
        <v>44846</v>
      </c>
      <c r="E39" s="50"/>
    </row>
    <row r="40" spans="1:5" ht="19.5" customHeight="1" x14ac:dyDescent="0.2">
      <c r="A40" s="61" t="s">
        <v>224</v>
      </c>
      <c r="B40" s="175" t="s">
        <v>187</v>
      </c>
      <c r="C40" s="101">
        <v>7315</v>
      </c>
      <c r="D40" s="103">
        <v>44846</v>
      </c>
      <c r="E40" s="50"/>
    </row>
    <row r="41" spans="1:5" ht="19.5" customHeight="1" x14ac:dyDescent="0.2">
      <c r="A41" s="61" t="s">
        <v>198</v>
      </c>
      <c r="B41" s="175" t="s">
        <v>235</v>
      </c>
      <c r="C41" s="101">
        <v>7241.37</v>
      </c>
      <c r="D41" s="103">
        <v>44865</v>
      </c>
      <c r="E41" s="50"/>
    </row>
    <row r="42" spans="1:5" ht="19.5" customHeight="1" x14ac:dyDescent="0.2">
      <c r="A42" s="61" t="s">
        <v>314</v>
      </c>
      <c r="B42" s="175" t="s">
        <v>315</v>
      </c>
      <c r="C42" s="101">
        <v>7200</v>
      </c>
      <c r="D42" s="103">
        <v>44860</v>
      </c>
      <c r="E42" s="50"/>
    </row>
    <row r="43" spans="1:5" ht="19.5" customHeight="1" x14ac:dyDescent="0.2">
      <c r="A43" s="61" t="s">
        <v>316</v>
      </c>
      <c r="B43" s="175" t="s">
        <v>317</v>
      </c>
      <c r="C43" s="101">
        <v>6965</v>
      </c>
      <c r="D43" s="103">
        <v>44852</v>
      </c>
      <c r="E43" s="50"/>
    </row>
    <row r="44" spans="1:5" ht="19.5" customHeight="1" x14ac:dyDescent="0.2">
      <c r="A44" s="61" t="s">
        <v>304</v>
      </c>
      <c r="B44" s="175" t="s">
        <v>318</v>
      </c>
      <c r="C44" s="101">
        <v>6633</v>
      </c>
      <c r="D44" s="103">
        <v>44852</v>
      </c>
      <c r="E44" s="50"/>
    </row>
    <row r="45" spans="1:5" ht="19.5" customHeight="1" x14ac:dyDescent="0.2">
      <c r="A45" s="61" t="s">
        <v>319</v>
      </c>
      <c r="B45" s="175" t="s">
        <v>320</v>
      </c>
      <c r="C45" s="101">
        <v>6476.1</v>
      </c>
      <c r="D45" s="103">
        <v>44861</v>
      </c>
      <c r="E45" s="50"/>
    </row>
    <row r="46" spans="1:5" ht="19.5" customHeight="1" x14ac:dyDescent="0.2">
      <c r="A46" s="61" t="s">
        <v>321</v>
      </c>
      <c r="B46" s="175" t="s">
        <v>97</v>
      </c>
      <c r="C46" s="101">
        <v>6303</v>
      </c>
      <c r="D46" s="103">
        <v>44847</v>
      </c>
      <c r="E46" s="50"/>
    </row>
    <row r="47" spans="1:5" ht="19.5" customHeight="1" x14ac:dyDescent="0.2">
      <c r="A47" s="61" t="s">
        <v>242</v>
      </c>
      <c r="B47" s="175" t="s">
        <v>322</v>
      </c>
      <c r="C47" s="101">
        <v>6225</v>
      </c>
      <c r="D47" s="103">
        <v>44839</v>
      </c>
      <c r="E47" s="50"/>
    </row>
    <row r="48" spans="1:5" ht="19.5" customHeight="1" x14ac:dyDescent="0.2">
      <c r="A48" s="211" t="s">
        <v>94</v>
      </c>
      <c r="B48" s="175" t="s">
        <v>92</v>
      </c>
      <c r="C48" s="101">
        <v>6133.98</v>
      </c>
      <c r="D48" s="103">
        <v>44839</v>
      </c>
      <c r="E48" s="50"/>
    </row>
    <row r="49" spans="1:5" ht="19.5" customHeight="1" x14ac:dyDescent="0.2">
      <c r="A49" s="61" t="s">
        <v>101</v>
      </c>
      <c r="B49" s="175" t="s">
        <v>323</v>
      </c>
      <c r="C49" s="101">
        <v>6076.85</v>
      </c>
      <c r="D49" s="103">
        <v>44844</v>
      </c>
      <c r="E49" s="50"/>
    </row>
    <row r="50" spans="1:5" ht="19.5" customHeight="1" x14ac:dyDescent="0.2">
      <c r="A50" s="61" t="s">
        <v>198</v>
      </c>
      <c r="B50" s="175" t="s">
        <v>235</v>
      </c>
      <c r="C50" s="101">
        <v>5865.78</v>
      </c>
      <c r="D50" s="103">
        <v>44860</v>
      </c>
      <c r="E50" s="50"/>
    </row>
    <row r="51" spans="1:5" ht="19.5" customHeight="1" x14ac:dyDescent="0.2">
      <c r="A51" s="61" t="s">
        <v>225</v>
      </c>
      <c r="B51" s="175" t="s">
        <v>324</v>
      </c>
      <c r="C51" s="101">
        <v>5520</v>
      </c>
      <c r="D51" s="103">
        <v>44847</v>
      </c>
      <c r="E51" s="50"/>
    </row>
    <row r="52" spans="1:5" ht="19.5" customHeight="1" x14ac:dyDescent="0.2">
      <c r="A52" s="61" t="s">
        <v>129</v>
      </c>
      <c r="B52" s="175" t="s">
        <v>109</v>
      </c>
      <c r="C52" s="101">
        <v>5475.32</v>
      </c>
      <c r="D52" s="103">
        <v>44846</v>
      </c>
      <c r="E52" s="50"/>
    </row>
    <row r="53" spans="1:5" ht="19.5" customHeight="1" x14ac:dyDescent="0.2">
      <c r="A53" s="61" t="s">
        <v>215</v>
      </c>
      <c r="B53" s="175" t="s">
        <v>92</v>
      </c>
      <c r="C53" s="101">
        <v>5285.64</v>
      </c>
      <c r="D53" s="103">
        <v>44859</v>
      </c>
      <c r="E53" s="50"/>
    </row>
    <row r="54" spans="1:5" ht="19.5" customHeight="1" x14ac:dyDescent="0.2">
      <c r="A54" s="61" t="s">
        <v>325</v>
      </c>
      <c r="B54" s="175" t="s">
        <v>302</v>
      </c>
      <c r="C54" s="101">
        <v>5269</v>
      </c>
      <c r="D54" s="103">
        <v>44852</v>
      </c>
      <c r="E54" s="50"/>
    </row>
    <row r="55" spans="1:5" ht="19.5" customHeight="1" x14ac:dyDescent="0.2">
      <c r="A55" s="61" t="s">
        <v>100</v>
      </c>
      <c r="B55" s="175" t="s">
        <v>97</v>
      </c>
      <c r="C55" s="101">
        <v>5138.47</v>
      </c>
      <c r="D55" s="103">
        <v>44846</v>
      </c>
      <c r="E55" s="50"/>
    </row>
    <row r="56" spans="1:5" ht="19.5" customHeight="1" x14ac:dyDescent="0.2">
      <c r="A56" s="61" t="s">
        <v>326</v>
      </c>
      <c r="B56" s="175" t="s">
        <v>115</v>
      </c>
      <c r="C56" s="101">
        <v>5087</v>
      </c>
      <c r="D56" s="103">
        <v>44839</v>
      </c>
      <c r="E56" s="50"/>
    </row>
    <row r="57" spans="1:5" ht="19.5" customHeight="1" x14ac:dyDescent="0.2">
      <c r="A57" s="61" t="s">
        <v>132</v>
      </c>
      <c r="B57" s="175" t="s">
        <v>92</v>
      </c>
      <c r="C57" s="101">
        <v>4914.07</v>
      </c>
      <c r="D57" s="103">
        <v>44859</v>
      </c>
      <c r="E57" s="50"/>
    </row>
    <row r="58" spans="1:5" ht="19.5" customHeight="1" x14ac:dyDescent="0.2">
      <c r="A58" s="61" t="s">
        <v>327</v>
      </c>
      <c r="B58" s="175" t="s">
        <v>328</v>
      </c>
      <c r="C58" s="101">
        <v>4837</v>
      </c>
      <c r="D58" s="103">
        <v>44852</v>
      </c>
      <c r="E58" s="50"/>
    </row>
    <row r="59" spans="1:5" ht="19.5" customHeight="1" x14ac:dyDescent="0.2">
      <c r="A59" s="61" t="s">
        <v>241</v>
      </c>
      <c r="B59" s="175" t="s">
        <v>97</v>
      </c>
      <c r="C59" s="101">
        <v>4811.8</v>
      </c>
      <c r="D59" s="103">
        <v>44847</v>
      </c>
      <c r="E59" s="50"/>
    </row>
    <row r="60" spans="1:5" ht="19.5" customHeight="1" x14ac:dyDescent="0.2">
      <c r="A60" s="61" t="s">
        <v>329</v>
      </c>
      <c r="B60" s="175" t="s">
        <v>184</v>
      </c>
      <c r="C60" s="101">
        <v>4706.5</v>
      </c>
      <c r="D60" s="103">
        <v>44839</v>
      </c>
      <c r="E60" s="50"/>
    </row>
    <row r="61" spans="1:5" ht="19.5" customHeight="1" x14ac:dyDescent="0.2">
      <c r="A61" s="61" t="s">
        <v>140</v>
      </c>
      <c r="B61" s="175" t="s">
        <v>96</v>
      </c>
      <c r="C61" s="101">
        <v>4538</v>
      </c>
      <c r="D61" s="103">
        <v>44846</v>
      </c>
      <c r="E61" s="50"/>
    </row>
    <row r="62" spans="1:5" ht="19.5" customHeight="1" x14ac:dyDescent="0.2">
      <c r="A62" s="61" t="s">
        <v>330</v>
      </c>
      <c r="B62" s="175" t="s">
        <v>331</v>
      </c>
      <c r="C62" s="101">
        <v>4474.24</v>
      </c>
      <c r="D62" s="103">
        <v>44846</v>
      </c>
      <c r="E62" s="50"/>
    </row>
    <row r="63" spans="1:5" ht="19.5" customHeight="1" x14ac:dyDescent="0.2">
      <c r="A63" s="61" t="s">
        <v>332</v>
      </c>
      <c r="B63" s="175" t="s">
        <v>333</v>
      </c>
      <c r="C63" s="101">
        <v>4370</v>
      </c>
      <c r="D63" s="103">
        <v>44846</v>
      </c>
      <c r="E63" s="50"/>
    </row>
    <row r="64" spans="1:5" ht="19.5" customHeight="1" x14ac:dyDescent="0.2">
      <c r="A64" s="61" t="s">
        <v>334</v>
      </c>
      <c r="B64" s="175" t="s">
        <v>335</v>
      </c>
      <c r="C64" s="101">
        <v>4330</v>
      </c>
      <c r="D64" s="103">
        <v>44861</v>
      </c>
      <c r="E64" s="50"/>
    </row>
    <row r="65" spans="1:5" ht="19.5" customHeight="1" x14ac:dyDescent="0.2">
      <c r="A65" s="61" t="s">
        <v>336</v>
      </c>
      <c r="B65" s="175" t="s">
        <v>99</v>
      </c>
      <c r="C65" s="101">
        <v>4250</v>
      </c>
      <c r="D65" s="103">
        <v>44860</v>
      </c>
      <c r="E65" s="50"/>
    </row>
    <row r="66" spans="1:5" ht="19.5" customHeight="1" x14ac:dyDescent="0.2">
      <c r="A66" s="61" t="s">
        <v>217</v>
      </c>
      <c r="B66" s="175" t="s">
        <v>337</v>
      </c>
      <c r="C66" s="101">
        <v>4111.75</v>
      </c>
      <c r="D66" s="103">
        <v>44839</v>
      </c>
      <c r="E66" s="50"/>
    </row>
    <row r="67" spans="1:5" ht="19.5" customHeight="1" x14ac:dyDescent="0.2">
      <c r="A67" s="61" t="s">
        <v>338</v>
      </c>
      <c r="B67" s="175" t="s">
        <v>339</v>
      </c>
      <c r="C67" s="101">
        <v>4022.31</v>
      </c>
      <c r="D67" s="103">
        <v>44859</v>
      </c>
      <c r="E67" s="50"/>
    </row>
    <row r="68" spans="1:5" ht="19.5" customHeight="1" x14ac:dyDescent="0.2">
      <c r="A68" s="61" t="s">
        <v>340</v>
      </c>
      <c r="B68" s="175" t="s">
        <v>341</v>
      </c>
      <c r="C68" s="101">
        <v>4000</v>
      </c>
      <c r="D68" s="103">
        <v>44846</v>
      </c>
      <c r="E68" s="50"/>
    </row>
    <row r="69" spans="1:5" ht="19.5" customHeight="1" x14ac:dyDescent="0.2">
      <c r="A69" s="61" t="s">
        <v>342</v>
      </c>
      <c r="B69" s="175" t="s">
        <v>343</v>
      </c>
      <c r="C69" s="101">
        <v>3911.75</v>
      </c>
      <c r="D69" s="103">
        <v>44861</v>
      </c>
      <c r="E69" s="50"/>
    </row>
    <row r="70" spans="1:5" ht="19.5" customHeight="1" x14ac:dyDescent="0.2">
      <c r="A70" s="61" t="s">
        <v>102</v>
      </c>
      <c r="B70" s="175" t="s">
        <v>236</v>
      </c>
      <c r="C70" s="101">
        <v>3680.5</v>
      </c>
      <c r="D70" s="103">
        <v>44859</v>
      </c>
      <c r="E70" s="50"/>
    </row>
    <row r="71" spans="1:5" ht="19.5" customHeight="1" x14ac:dyDescent="0.2">
      <c r="A71" s="61" t="s">
        <v>102</v>
      </c>
      <c r="B71" s="175" t="s">
        <v>236</v>
      </c>
      <c r="C71" s="101">
        <v>3615</v>
      </c>
      <c r="D71" s="103">
        <v>44865</v>
      </c>
      <c r="E71" s="50"/>
    </row>
    <row r="72" spans="1:5" ht="19.5" customHeight="1" x14ac:dyDescent="0.2">
      <c r="A72" s="61" t="s">
        <v>344</v>
      </c>
      <c r="B72" s="175" t="s">
        <v>345</v>
      </c>
      <c r="C72" s="101">
        <v>3600</v>
      </c>
      <c r="D72" s="103">
        <v>44852</v>
      </c>
      <c r="E72" s="50"/>
    </row>
    <row r="73" spans="1:5" ht="19.5" customHeight="1" x14ac:dyDescent="0.2">
      <c r="A73" s="61" t="s">
        <v>346</v>
      </c>
      <c r="B73" s="175" t="s">
        <v>347</v>
      </c>
      <c r="C73" s="101">
        <v>3508</v>
      </c>
      <c r="D73" s="103">
        <v>44860</v>
      </c>
      <c r="E73" s="50"/>
    </row>
    <row r="74" spans="1:5" ht="19.5" customHeight="1" x14ac:dyDescent="0.2">
      <c r="A74" s="61" t="s">
        <v>244</v>
      </c>
      <c r="B74" s="175" t="s">
        <v>109</v>
      </c>
      <c r="C74" s="101">
        <v>3458.14</v>
      </c>
      <c r="D74" s="103">
        <v>44846</v>
      </c>
      <c r="E74" s="50"/>
    </row>
    <row r="75" spans="1:5" ht="19.5" customHeight="1" x14ac:dyDescent="0.2">
      <c r="A75" s="61" t="s">
        <v>95</v>
      </c>
      <c r="B75" s="175" t="s">
        <v>96</v>
      </c>
      <c r="C75" s="101">
        <v>3454.38</v>
      </c>
      <c r="D75" s="103">
        <v>44852</v>
      </c>
      <c r="E75" s="50"/>
    </row>
    <row r="76" spans="1:5" ht="19.5" customHeight="1" x14ac:dyDescent="0.2">
      <c r="A76" s="61" t="s">
        <v>348</v>
      </c>
      <c r="B76" s="175" t="s">
        <v>97</v>
      </c>
      <c r="C76" s="101">
        <v>3300</v>
      </c>
      <c r="D76" s="103">
        <v>44860</v>
      </c>
      <c r="E76" s="50"/>
    </row>
    <row r="77" spans="1:5" ht="19.5" customHeight="1" x14ac:dyDescent="0.2">
      <c r="A77" s="61" t="s">
        <v>232</v>
      </c>
      <c r="B77" s="175" t="s">
        <v>349</v>
      </c>
      <c r="C77" s="101">
        <v>3300</v>
      </c>
      <c r="D77" s="103">
        <v>44861</v>
      </c>
      <c r="E77" s="50"/>
    </row>
    <row r="78" spans="1:5" ht="19.5" customHeight="1" x14ac:dyDescent="0.2">
      <c r="A78" s="61" t="s">
        <v>221</v>
      </c>
      <c r="B78" s="175" t="s">
        <v>222</v>
      </c>
      <c r="C78" s="101">
        <v>3110.91</v>
      </c>
      <c r="D78" s="103">
        <v>44847</v>
      </c>
      <c r="E78" s="50"/>
    </row>
    <row r="79" spans="1:5" ht="19.5" customHeight="1" x14ac:dyDescent="0.2">
      <c r="A79" s="61" t="s">
        <v>350</v>
      </c>
      <c r="B79" s="175" t="s">
        <v>103</v>
      </c>
      <c r="C79" s="101">
        <v>3105</v>
      </c>
      <c r="D79" s="103">
        <v>44861</v>
      </c>
      <c r="E79" s="50"/>
    </row>
    <row r="80" spans="1:5" ht="19.5" customHeight="1" x14ac:dyDescent="0.2">
      <c r="A80" s="61" t="s">
        <v>351</v>
      </c>
      <c r="B80" s="175" t="s">
        <v>184</v>
      </c>
      <c r="C80" s="101">
        <v>3010</v>
      </c>
      <c r="D80" s="103">
        <v>44865</v>
      </c>
      <c r="E80" s="50"/>
    </row>
    <row r="81" spans="1:5" ht="19.5" customHeight="1" x14ac:dyDescent="0.2">
      <c r="A81" s="61" t="s">
        <v>262</v>
      </c>
      <c r="B81" s="175" t="s">
        <v>352</v>
      </c>
      <c r="C81" s="101">
        <v>3000</v>
      </c>
      <c r="D81" s="103">
        <v>44838</v>
      </c>
      <c r="E81" s="50"/>
    </row>
    <row r="82" spans="1:5" ht="19.5" customHeight="1" x14ac:dyDescent="0.2">
      <c r="A82" s="61" t="s">
        <v>353</v>
      </c>
      <c r="B82" s="175" t="s">
        <v>201</v>
      </c>
      <c r="C82" s="101">
        <v>3000</v>
      </c>
      <c r="D82" s="103">
        <v>44853</v>
      </c>
      <c r="E82" s="50"/>
    </row>
    <row r="83" spans="1:5" ht="19.5" customHeight="1" x14ac:dyDescent="0.2">
      <c r="A83" s="61" t="s">
        <v>354</v>
      </c>
      <c r="B83" s="175" t="s">
        <v>355</v>
      </c>
      <c r="C83" s="101">
        <v>3000</v>
      </c>
      <c r="D83" s="103">
        <v>44854</v>
      </c>
      <c r="E83" s="50"/>
    </row>
    <row r="84" spans="1:5" ht="19.5" customHeight="1" x14ac:dyDescent="0.2">
      <c r="A84" s="61" t="s">
        <v>172</v>
      </c>
      <c r="B84" s="175" t="s">
        <v>115</v>
      </c>
      <c r="C84" s="101">
        <v>2940.39</v>
      </c>
      <c r="D84" s="103">
        <v>44852</v>
      </c>
      <c r="E84" s="50"/>
    </row>
    <row r="85" spans="1:5" ht="19.5" customHeight="1" x14ac:dyDescent="0.2">
      <c r="A85" s="61" t="s">
        <v>304</v>
      </c>
      <c r="B85" s="175" t="s">
        <v>230</v>
      </c>
      <c r="C85" s="101">
        <v>2899.9</v>
      </c>
      <c r="D85" s="103">
        <v>44865</v>
      </c>
      <c r="E85" s="50"/>
    </row>
    <row r="86" spans="1:5" ht="19.5" customHeight="1" x14ac:dyDescent="0.2">
      <c r="A86" s="61" t="s">
        <v>172</v>
      </c>
      <c r="B86" s="175" t="s">
        <v>115</v>
      </c>
      <c r="C86" s="101">
        <v>2872.88</v>
      </c>
      <c r="D86" s="103">
        <v>44846</v>
      </c>
      <c r="E86" s="50"/>
    </row>
    <row r="87" spans="1:5" ht="19.5" customHeight="1" x14ac:dyDescent="0.2">
      <c r="A87" s="61" t="s">
        <v>100</v>
      </c>
      <c r="B87" s="175" t="s">
        <v>97</v>
      </c>
      <c r="C87" s="101">
        <v>2762.1</v>
      </c>
      <c r="D87" s="103">
        <v>44860</v>
      </c>
      <c r="E87" s="50"/>
    </row>
    <row r="88" spans="1:5" ht="19.5" customHeight="1" x14ac:dyDescent="0.2">
      <c r="A88" s="61" t="s">
        <v>198</v>
      </c>
      <c r="B88" s="175" t="s">
        <v>356</v>
      </c>
      <c r="C88" s="101">
        <v>2734</v>
      </c>
      <c r="D88" s="103">
        <v>44852</v>
      </c>
      <c r="E88" s="50"/>
    </row>
    <row r="89" spans="1:5" ht="19.5" customHeight="1" x14ac:dyDescent="0.2">
      <c r="A89" s="61" t="s">
        <v>357</v>
      </c>
      <c r="B89" s="175" t="s">
        <v>358</v>
      </c>
      <c r="C89" s="101">
        <v>2721.63</v>
      </c>
      <c r="D89" s="103">
        <v>44846</v>
      </c>
      <c r="E89" s="50"/>
    </row>
    <row r="90" spans="1:5" ht="19.5" customHeight="1" x14ac:dyDescent="0.2">
      <c r="A90" s="61" t="s">
        <v>359</v>
      </c>
      <c r="B90" s="175" t="s">
        <v>360</v>
      </c>
      <c r="C90" s="101">
        <v>2675</v>
      </c>
      <c r="D90" s="103">
        <v>44846</v>
      </c>
      <c r="E90" s="50"/>
    </row>
    <row r="91" spans="1:5" ht="19.5" customHeight="1" x14ac:dyDescent="0.2">
      <c r="A91" s="61" t="s">
        <v>95</v>
      </c>
      <c r="B91" s="175" t="s">
        <v>96</v>
      </c>
      <c r="C91" s="101">
        <v>2517.96</v>
      </c>
      <c r="D91" s="103">
        <v>44865</v>
      </c>
      <c r="E91" s="50"/>
    </row>
    <row r="92" spans="1:5" ht="19.5" customHeight="1" x14ac:dyDescent="0.2">
      <c r="A92" s="61" t="s">
        <v>361</v>
      </c>
      <c r="B92" s="175" t="s">
        <v>109</v>
      </c>
      <c r="C92" s="101">
        <v>2517.13</v>
      </c>
      <c r="D92" s="103">
        <v>44846</v>
      </c>
      <c r="E92" s="50"/>
    </row>
    <row r="93" spans="1:5" ht="19.5" customHeight="1" x14ac:dyDescent="0.2">
      <c r="A93" s="61" t="s">
        <v>362</v>
      </c>
      <c r="B93" s="175" t="s">
        <v>115</v>
      </c>
      <c r="C93" s="101">
        <v>2509.92</v>
      </c>
      <c r="D93" s="103">
        <v>44846</v>
      </c>
      <c r="E93" s="50"/>
    </row>
    <row r="94" spans="1:5" ht="19.5" customHeight="1" x14ac:dyDescent="0.2">
      <c r="A94" s="61" t="s">
        <v>226</v>
      </c>
      <c r="B94" s="175" t="s">
        <v>98</v>
      </c>
      <c r="C94" s="101">
        <v>2499.21</v>
      </c>
      <c r="D94" s="103">
        <v>44852</v>
      </c>
      <c r="E94" s="50"/>
    </row>
    <row r="95" spans="1:5" ht="19.5" customHeight="1" x14ac:dyDescent="0.2">
      <c r="A95" s="61" t="s">
        <v>105</v>
      </c>
      <c r="B95" s="175" t="s">
        <v>106</v>
      </c>
      <c r="C95" s="101">
        <v>2498.83</v>
      </c>
      <c r="D95" s="103">
        <v>44853</v>
      </c>
      <c r="E95" s="50"/>
    </row>
    <row r="96" spans="1:5" ht="19.5" customHeight="1" x14ac:dyDescent="0.2">
      <c r="A96" s="61" t="s">
        <v>363</v>
      </c>
      <c r="B96" s="175" t="s">
        <v>364</v>
      </c>
      <c r="C96" s="101">
        <v>2400</v>
      </c>
      <c r="D96" s="103">
        <v>44853</v>
      </c>
      <c r="E96" s="50"/>
    </row>
    <row r="97" spans="1:5" ht="19.5" customHeight="1" x14ac:dyDescent="0.2">
      <c r="A97" s="61" t="s">
        <v>365</v>
      </c>
      <c r="B97" s="175" t="s">
        <v>366</v>
      </c>
      <c r="C97" s="101">
        <v>2390</v>
      </c>
      <c r="D97" s="103">
        <v>44847</v>
      </c>
      <c r="E97" s="50"/>
    </row>
    <row r="98" spans="1:5" ht="19.5" customHeight="1" x14ac:dyDescent="0.2">
      <c r="A98" s="61" t="s">
        <v>227</v>
      </c>
      <c r="B98" s="175" t="s">
        <v>97</v>
      </c>
      <c r="C98" s="101">
        <v>2307.8000000000002</v>
      </c>
      <c r="D98" s="103">
        <v>44859</v>
      </c>
      <c r="E98" s="50"/>
    </row>
    <row r="99" spans="1:5" ht="19.5" customHeight="1" x14ac:dyDescent="0.2">
      <c r="A99" s="61" t="s">
        <v>367</v>
      </c>
      <c r="B99" s="175" t="s">
        <v>368</v>
      </c>
      <c r="C99" s="101">
        <v>2300</v>
      </c>
      <c r="D99" s="103">
        <v>44846</v>
      </c>
      <c r="E99" s="50"/>
    </row>
    <row r="100" spans="1:5" ht="19.5" customHeight="1" x14ac:dyDescent="0.2">
      <c r="A100" s="61" t="s">
        <v>369</v>
      </c>
      <c r="B100" s="175" t="s">
        <v>107</v>
      </c>
      <c r="C100" s="101">
        <v>2280</v>
      </c>
      <c r="D100" s="103">
        <v>44846</v>
      </c>
      <c r="E100" s="50"/>
    </row>
    <row r="101" spans="1:5" ht="19.5" customHeight="1" x14ac:dyDescent="0.2">
      <c r="A101" s="61" t="s">
        <v>140</v>
      </c>
      <c r="B101" s="175" t="s">
        <v>96</v>
      </c>
      <c r="C101" s="101">
        <v>2219.4899999999998</v>
      </c>
      <c r="D101" s="103">
        <v>44839</v>
      </c>
      <c r="E101" s="50"/>
    </row>
    <row r="102" spans="1:5" ht="19.5" customHeight="1" x14ac:dyDescent="0.2">
      <c r="A102" s="61" t="s">
        <v>157</v>
      </c>
      <c r="B102" s="175" t="s">
        <v>147</v>
      </c>
      <c r="C102" s="101">
        <v>2166.96</v>
      </c>
      <c r="D102" s="103">
        <v>44846</v>
      </c>
      <c r="E102" s="50"/>
    </row>
    <row r="103" spans="1:5" ht="19.5" customHeight="1" x14ac:dyDescent="0.2">
      <c r="A103" s="61" t="s">
        <v>133</v>
      </c>
      <c r="B103" s="175" t="s">
        <v>268</v>
      </c>
      <c r="C103" s="101">
        <v>2095.2399999999998</v>
      </c>
      <c r="D103" s="103">
        <v>44838</v>
      </c>
      <c r="E103" s="50"/>
    </row>
    <row r="104" spans="1:5" ht="19.5" customHeight="1" x14ac:dyDescent="0.2">
      <c r="A104" s="61" t="s">
        <v>370</v>
      </c>
      <c r="B104" s="175" t="s">
        <v>97</v>
      </c>
      <c r="C104" s="101">
        <v>2045</v>
      </c>
      <c r="D104" s="103">
        <v>44852</v>
      </c>
      <c r="E104" s="50"/>
    </row>
    <row r="105" spans="1:5" ht="19.5" customHeight="1" x14ac:dyDescent="0.2">
      <c r="A105" s="61" t="s">
        <v>232</v>
      </c>
      <c r="B105" s="175" t="s">
        <v>371</v>
      </c>
      <c r="C105" s="101">
        <v>2000</v>
      </c>
      <c r="D105" s="103">
        <v>44852</v>
      </c>
      <c r="E105" s="50"/>
    </row>
    <row r="106" spans="1:5" ht="19.5" customHeight="1" x14ac:dyDescent="0.2">
      <c r="A106" s="61" t="s">
        <v>372</v>
      </c>
      <c r="B106" s="175" t="s">
        <v>373</v>
      </c>
      <c r="C106" s="101">
        <v>2000</v>
      </c>
      <c r="D106" s="103">
        <v>44858</v>
      </c>
      <c r="E106" s="50"/>
    </row>
    <row r="107" spans="1:5" ht="19.5" customHeight="1" x14ac:dyDescent="0.2">
      <c r="A107" s="61" t="s">
        <v>374</v>
      </c>
      <c r="B107" s="175" t="s">
        <v>375</v>
      </c>
      <c r="C107" s="101">
        <v>2000</v>
      </c>
      <c r="D107" s="103">
        <v>44859</v>
      </c>
      <c r="E107" s="50"/>
    </row>
    <row r="108" spans="1:5" ht="19.5" customHeight="1" x14ac:dyDescent="0.2">
      <c r="A108" s="61" t="s">
        <v>376</v>
      </c>
      <c r="B108" s="175" t="s">
        <v>377</v>
      </c>
      <c r="C108" s="101">
        <v>1980</v>
      </c>
      <c r="D108" s="103">
        <v>44861</v>
      </c>
      <c r="E108" s="50"/>
    </row>
    <row r="109" spans="1:5" ht="19.5" customHeight="1" x14ac:dyDescent="0.2">
      <c r="A109" s="61" t="s">
        <v>378</v>
      </c>
      <c r="B109" s="175" t="s">
        <v>379</v>
      </c>
      <c r="C109" s="101">
        <v>1978.92</v>
      </c>
      <c r="D109" s="103">
        <v>44852</v>
      </c>
      <c r="E109" s="50"/>
    </row>
    <row r="110" spans="1:5" ht="19.5" customHeight="1" x14ac:dyDescent="0.2">
      <c r="A110" s="61" t="s">
        <v>191</v>
      </c>
      <c r="B110" s="175" t="s">
        <v>176</v>
      </c>
      <c r="C110" s="101">
        <v>1933</v>
      </c>
      <c r="D110" s="103">
        <v>44859</v>
      </c>
      <c r="E110" s="50"/>
    </row>
    <row r="111" spans="1:5" ht="19.5" customHeight="1" x14ac:dyDescent="0.2">
      <c r="A111" s="61" t="s">
        <v>380</v>
      </c>
      <c r="B111" s="175" t="s">
        <v>302</v>
      </c>
      <c r="C111" s="101">
        <v>1925</v>
      </c>
      <c r="D111" s="103">
        <v>44852</v>
      </c>
      <c r="E111" s="50"/>
    </row>
    <row r="112" spans="1:5" ht="19.5" customHeight="1" x14ac:dyDescent="0.2">
      <c r="A112" s="61" t="s">
        <v>381</v>
      </c>
      <c r="B112" s="175" t="s">
        <v>382</v>
      </c>
      <c r="C112" s="101">
        <v>1850</v>
      </c>
      <c r="D112" s="103">
        <v>44859</v>
      </c>
      <c r="E112" s="50"/>
    </row>
    <row r="113" spans="1:5" ht="19.5" customHeight="1" x14ac:dyDescent="0.2">
      <c r="A113" s="61" t="s">
        <v>148</v>
      </c>
      <c r="B113" s="175" t="s">
        <v>250</v>
      </c>
      <c r="C113" s="101">
        <v>1824.34</v>
      </c>
      <c r="D113" s="103">
        <v>44838</v>
      </c>
      <c r="E113" s="50"/>
    </row>
    <row r="114" spans="1:5" ht="19.5" customHeight="1" x14ac:dyDescent="0.2">
      <c r="A114" s="61" t="s">
        <v>113</v>
      </c>
      <c r="B114" s="175" t="s">
        <v>104</v>
      </c>
      <c r="C114" s="101">
        <v>1776.55</v>
      </c>
      <c r="D114" s="103">
        <v>44847</v>
      </c>
      <c r="E114" s="50"/>
    </row>
    <row r="115" spans="1:5" ht="19.5" customHeight="1" x14ac:dyDescent="0.2">
      <c r="A115" s="61" t="s">
        <v>113</v>
      </c>
      <c r="B115" s="175" t="s">
        <v>104</v>
      </c>
      <c r="C115" s="101">
        <v>1762.12</v>
      </c>
      <c r="D115" s="103">
        <v>44860</v>
      </c>
      <c r="E115" s="50"/>
    </row>
    <row r="116" spans="1:5" ht="19.5" customHeight="1" x14ac:dyDescent="0.2">
      <c r="A116" s="61" t="s">
        <v>189</v>
      </c>
      <c r="B116" s="175" t="s">
        <v>213</v>
      </c>
      <c r="C116" s="101">
        <v>1744.75</v>
      </c>
      <c r="D116" s="103">
        <v>44847</v>
      </c>
      <c r="E116" s="50"/>
    </row>
    <row r="117" spans="1:5" ht="19.5" customHeight="1" x14ac:dyDescent="0.2">
      <c r="A117" s="61" t="s">
        <v>195</v>
      </c>
      <c r="B117" s="175" t="s">
        <v>109</v>
      </c>
      <c r="C117" s="101">
        <v>1660.18</v>
      </c>
      <c r="D117" s="103">
        <v>44859</v>
      </c>
      <c r="E117" s="50"/>
    </row>
    <row r="118" spans="1:5" ht="19.5" customHeight="1" x14ac:dyDescent="0.2">
      <c r="A118" s="61" t="s">
        <v>383</v>
      </c>
      <c r="B118" s="175" t="s">
        <v>302</v>
      </c>
      <c r="C118" s="101">
        <v>1650</v>
      </c>
      <c r="D118" s="103">
        <v>44852</v>
      </c>
      <c r="E118" s="50"/>
    </row>
    <row r="119" spans="1:5" ht="19.5" customHeight="1" x14ac:dyDescent="0.2">
      <c r="A119" s="61" t="s">
        <v>177</v>
      </c>
      <c r="B119" s="175" t="s">
        <v>250</v>
      </c>
      <c r="C119" s="101">
        <v>1612.66</v>
      </c>
      <c r="D119" s="103">
        <v>44861</v>
      </c>
      <c r="E119" s="50"/>
    </row>
    <row r="120" spans="1:5" ht="19.5" customHeight="1" x14ac:dyDescent="0.2">
      <c r="A120" s="61" t="s">
        <v>384</v>
      </c>
      <c r="B120" s="175" t="s">
        <v>385</v>
      </c>
      <c r="C120" s="101">
        <v>1576</v>
      </c>
      <c r="D120" s="103">
        <v>44852</v>
      </c>
      <c r="E120" s="50"/>
    </row>
    <row r="121" spans="1:5" ht="19.5" customHeight="1" x14ac:dyDescent="0.2">
      <c r="A121" s="61" t="s">
        <v>134</v>
      </c>
      <c r="B121" s="175" t="s">
        <v>97</v>
      </c>
      <c r="C121" s="101">
        <v>1520</v>
      </c>
      <c r="D121" s="103">
        <v>44846</v>
      </c>
      <c r="E121" s="50"/>
    </row>
    <row r="122" spans="1:5" ht="19.5" customHeight="1" x14ac:dyDescent="0.2">
      <c r="A122" s="61" t="s">
        <v>386</v>
      </c>
      <c r="B122" s="175" t="s">
        <v>128</v>
      </c>
      <c r="C122" s="101">
        <v>1500</v>
      </c>
      <c r="D122" s="103">
        <v>44839</v>
      </c>
      <c r="E122" s="50"/>
    </row>
    <row r="123" spans="1:5" ht="19.5" customHeight="1" x14ac:dyDescent="0.2">
      <c r="A123" s="61" t="s">
        <v>387</v>
      </c>
      <c r="B123" s="175" t="s">
        <v>388</v>
      </c>
      <c r="C123" s="101">
        <v>1500</v>
      </c>
      <c r="D123" s="103">
        <v>44846</v>
      </c>
      <c r="E123" s="50"/>
    </row>
    <row r="124" spans="1:5" ht="19.5" customHeight="1" x14ac:dyDescent="0.2">
      <c r="A124" s="61" t="s">
        <v>348</v>
      </c>
      <c r="B124" s="175" t="s">
        <v>97</v>
      </c>
      <c r="C124" s="101">
        <v>1500</v>
      </c>
      <c r="D124" s="103">
        <v>44847</v>
      </c>
      <c r="E124" s="50"/>
    </row>
    <row r="125" spans="1:5" ht="19.5" customHeight="1" x14ac:dyDescent="0.2">
      <c r="A125" s="61" t="s">
        <v>389</v>
      </c>
      <c r="B125" s="175" t="s">
        <v>390</v>
      </c>
      <c r="C125" s="101">
        <v>1500</v>
      </c>
      <c r="D125" s="103">
        <v>44852</v>
      </c>
      <c r="E125" s="50"/>
    </row>
    <row r="126" spans="1:5" ht="19.5" customHeight="1" x14ac:dyDescent="0.2">
      <c r="A126" s="61" t="s">
        <v>391</v>
      </c>
      <c r="B126" s="175" t="s">
        <v>392</v>
      </c>
      <c r="C126" s="101">
        <v>1500</v>
      </c>
      <c r="D126" s="103">
        <v>44852</v>
      </c>
      <c r="E126" s="50"/>
    </row>
    <row r="127" spans="1:5" ht="19.5" customHeight="1" x14ac:dyDescent="0.2">
      <c r="A127" s="61" t="s">
        <v>194</v>
      </c>
      <c r="B127" s="175" t="s">
        <v>107</v>
      </c>
      <c r="C127" s="101">
        <v>1493.92</v>
      </c>
      <c r="D127" s="103">
        <v>44847</v>
      </c>
      <c r="E127" s="50"/>
    </row>
    <row r="128" spans="1:5" ht="19.5" customHeight="1" x14ac:dyDescent="0.2">
      <c r="A128" s="61" t="s">
        <v>148</v>
      </c>
      <c r="B128" s="175" t="s">
        <v>393</v>
      </c>
      <c r="C128" s="101">
        <v>1427.49</v>
      </c>
      <c r="D128" s="103">
        <v>44839</v>
      </c>
      <c r="E128" s="50"/>
    </row>
    <row r="129" spans="1:5" ht="19.5" customHeight="1" x14ac:dyDescent="0.2">
      <c r="A129" s="61" t="s">
        <v>394</v>
      </c>
      <c r="B129" s="175" t="s">
        <v>395</v>
      </c>
      <c r="C129" s="101">
        <v>1417.5</v>
      </c>
      <c r="D129" s="103">
        <v>44839</v>
      </c>
      <c r="E129" s="50"/>
    </row>
    <row r="130" spans="1:5" ht="19.5" customHeight="1" x14ac:dyDescent="0.2">
      <c r="A130" s="61" t="s">
        <v>172</v>
      </c>
      <c r="B130" s="175" t="s">
        <v>115</v>
      </c>
      <c r="C130" s="101">
        <v>1384.54</v>
      </c>
      <c r="D130" s="103">
        <v>44861</v>
      </c>
      <c r="E130" s="50"/>
    </row>
    <row r="131" spans="1:5" ht="19.5" customHeight="1" x14ac:dyDescent="0.2">
      <c r="A131" s="61" t="s">
        <v>396</v>
      </c>
      <c r="B131" s="175" t="s">
        <v>397</v>
      </c>
      <c r="C131" s="101">
        <v>1357.68</v>
      </c>
      <c r="D131" s="103">
        <v>44852</v>
      </c>
      <c r="E131" s="50"/>
    </row>
    <row r="132" spans="1:5" ht="19.5" customHeight="1" x14ac:dyDescent="0.2">
      <c r="A132" s="61" t="s">
        <v>173</v>
      </c>
      <c r="B132" s="175" t="s">
        <v>111</v>
      </c>
      <c r="C132" s="101">
        <v>1287.25</v>
      </c>
      <c r="D132" s="103">
        <v>44852</v>
      </c>
      <c r="E132" s="50"/>
    </row>
    <row r="133" spans="1:5" ht="19.5" customHeight="1" x14ac:dyDescent="0.2">
      <c r="A133" s="61" t="s">
        <v>173</v>
      </c>
      <c r="B133" s="175" t="s">
        <v>121</v>
      </c>
      <c r="C133" s="101">
        <v>1256.25</v>
      </c>
      <c r="D133" s="103">
        <v>44846</v>
      </c>
      <c r="E133" s="50"/>
    </row>
    <row r="134" spans="1:5" ht="19.5" customHeight="1" x14ac:dyDescent="0.2">
      <c r="A134" s="61" t="s">
        <v>163</v>
      </c>
      <c r="B134" s="175" t="s">
        <v>99</v>
      </c>
      <c r="C134" s="101">
        <v>1216.67</v>
      </c>
      <c r="D134" s="103">
        <v>44846</v>
      </c>
      <c r="E134" s="50"/>
    </row>
    <row r="135" spans="1:5" ht="19.5" customHeight="1" x14ac:dyDescent="0.2">
      <c r="A135" s="61" t="s">
        <v>102</v>
      </c>
      <c r="B135" s="175" t="s">
        <v>398</v>
      </c>
      <c r="C135" s="101">
        <v>1184.04</v>
      </c>
      <c r="D135" s="103">
        <v>44846</v>
      </c>
      <c r="E135" s="50"/>
    </row>
    <row r="136" spans="1:5" ht="19.5" customHeight="1" x14ac:dyDescent="0.2">
      <c r="A136" s="61" t="s">
        <v>399</v>
      </c>
      <c r="B136" s="175" t="s">
        <v>400</v>
      </c>
      <c r="C136" s="101">
        <v>1155</v>
      </c>
      <c r="D136" s="103">
        <v>44839</v>
      </c>
      <c r="E136" s="50"/>
    </row>
    <row r="137" spans="1:5" ht="19.5" customHeight="1" x14ac:dyDescent="0.2">
      <c r="A137" s="61" t="s">
        <v>401</v>
      </c>
      <c r="B137" s="175" t="s">
        <v>107</v>
      </c>
      <c r="C137" s="101">
        <v>1152.6099999999999</v>
      </c>
      <c r="D137" s="103">
        <v>44865</v>
      </c>
      <c r="E137" s="50"/>
    </row>
    <row r="138" spans="1:5" ht="19.5" customHeight="1" x14ac:dyDescent="0.2">
      <c r="A138" s="61" t="s">
        <v>402</v>
      </c>
      <c r="B138" s="175" t="s">
        <v>165</v>
      </c>
      <c r="C138" s="101">
        <v>1149</v>
      </c>
      <c r="D138" s="103">
        <v>44839</v>
      </c>
      <c r="E138" s="50"/>
    </row>
    <row r="139" spans="1:5" ht="19.5" customHeight="1" x14ac:dyDescent="0.2">
      <c r="A139" s="61" t="s">
        <v>190</v>
      </c>
      <c r="B139" s="175" t="s">
        <v>403</v>
      </c>
      <c r="C139" s="101">
        <v>1148.93</v>
      </c>
      <c r="D139" s="103">
        <v>44865</v>
      </c>
      <c r="E139" s="50"/>
    </row>
    <row r="140" spans="1:5" ht="19.5" customHeight="1" x14ac:dyDescent="0.2">
      <c r="A140" s="61" t="s">
        <v>404</v>
      </c>
      <c r="B140" s="175" t="s">
        <v>405</v>
      </c>
      <c r="C140" s="101">
        <v>1130.6300000000001</v>
      </c>
      <c r="D140" s="103">
        <v>44865</v>
      </c>
      <c r="E140" s="50"/>
    </row>
    <row r="141" spans="1:5" ht="19.5" customHeight="1" x14ac:dyDescent="0.2">
      <c r="A141" s="61" t="s">
        <v>406</v>
      </c>
      <c r="B141" s="175" t="s">
        <v>184</v>
      </c>
      <c r="C141" s="101">
        <v>1108</v>
      </c>
      <c r="D141" s="103">
        <v>44859</v>
      </c>
      <c r="E141" s="50"/>
    </row>
    <row r="142" spans="1:5" ht="19.5" customHeight="1" x14ac:dyDescent="0.2">
      <c r="A142" s="61" t="s">
        <v>407</v>
      </c>
      <c r="B142" s="175" t="s">
        <v>162</v>
      </c>
      <c r="C142" s="101">
        <v>1107.8599999999999</v>
      </c>
      <c r="D142" s="103">
        <v>44847</v>
      </c>
      <c r="E142" s="50"/>
    </row>
    <row r="143" spans="1:5" ht="19.5" customHeight="1" x14ac:dyDescent="0.2">
      <c r="A143" s="61" t="s">
        <v>408</v>
      </c>
      <c r="B143" s="175" t="s">
        <v>97</v>
      </c>
      <c r="C143" s="101">
        <v>1100</v>
      </c>
      <c r="D143" s="103">
        <v>44861</v>
      </c>
      <c r="E143" s="50"/>
    </row>
    <row r="144" spans="1:5" ht="19.5" customHeight="1" x14ac:dyDescent="0.2">
      <c r="A144" s="61" t="s">
        <v>134</v>
      </c>
      <c r="B144" s="175" t="s">
        <v>97</v>
      </c>
      <c r="C144" s="101">
        <v>1080</v>
      </c>
      <c r="D144" s="103">
        <v>44852</v>
      </c>
      <c r="E144" s="50"/>
    </row>
    <row r="145" spans="1:5" ht="19.5" customHeight="1" x14ac:dyDescent="0.2">
      <c r="A145" s="61" t="s">
        <v>409</v>
      </c>
      <c r="B145" s="175" t="s">
        <v>107</v>
      </c>
      <c r="C145" s="101">
        <v>1049.94</v>
      </c>
      <c r="D145" s="103">
        <v>44846</v>
      </c>
      <c r="E145" s="50"/>
    </row>
    <row r="146" spans="1:5" ht="19.5" customHeight="1" x14ac:dyDescent="0.2">
      <c r="A146" s="61" t="s">
        <v>410</v>
      </c>
      <c r="B146" s="175" t="s">
        <v>107</v>
      </c>
      <c r="C146" s="101">
        <v>1047.8599999999999</v>
      </c>
      <c r="D146" s="103">
        <v>44839</v>
      </c>
      <c r="E146" s="50"/>
    </row>
    <row r="147" spans="1:5" ht="19.5" customHeight="1" x14ac:dyDescent="0.2">
      <c r="A147" s="61" t="s">
        <v>102</v>
      </c>
      <c r="B147" s="175" t="s">
        <v>236</v>
      </c>
      <c r="C147" s="101">
        <v>1028.3800000000001</v>
      </c>
      <c r="D147" s="103">
        <v>44852</v>
      </c>
      <c r="E147" s="50"/>
    </row>
    <row r="148" spans="1:5" ht="19.5" customHeight="1" x14ac:dyDescent="0.2">
      <c r="A148" s="61" t="s">
        <v>411</v>
      </c>
      <c r="B148" s="175" t="s">
        <v>165</v>
      </c>
      <c r="C148" s="101">
        <v>1015.54</v>
      </c>
      <c r="D148" s="103">
        <v>44852</v>
      </c>
      <c r="E148" s="50"/>
    </row>
    <row r="149" spans="1:5" ht="19.5" customHeight="1" x14ac:dyDescent="0.2">
      <c r="A149" s="61" t="s">
        <v>110</v>
      </c>
      <c r="B149" s="175" t="s">
        <v>107</v>
      </c>
      <c r="C149" s="101">
        <v>1008.67</v>
      </c>
      <c r="D149" s="103">
        <v>44861</v>
      </c>
      <c r="E149" s="50"/>
    </row>
    <row r="150" spans="1:5" ht="19.5" customHeight="1" x14ac:dyDescent="0.2">
      <c r="A150" s="61" t="s">
        <v>150</v>
      </c>
      <c r="B150" s="175" t="s">
        <v>128</v>
      </c>
      <c r="C150" s="101">
        <v>1000</v>
      </c>
      <c r="D150" s="103">
        <v>44839</v>
      </c>
      <c r="E150" s="50"/>
    </row>
    <row r="151" spans="1:5" ht="19.5" customHeight="1" x14ac:dyDescent="0.2">
      <c r="A151" s="61" t="s">
        <v>412</v>
      </c>
      <c r="B151" s="175" t="s">
        <v>193</v>
      </c>
      <c r="C151" s="101">
        <v>1000</v>
      </c>
      <c r="D151" s="103">
        <v>44853</v>
      </c>
      <c r="E151" s="50"/>
    </row>
    <row r="152" spans="1:5" ht="19.5" customHeight="1" x14ac:dyDescent="0.2">
      <c r="A152" s="61" t="s">
        <v>413</v>
      </c>
      <c r="B152" s="175" t="s">
        <v>375</v>
      </c>
      <c r="C152" s="101">
        <v>1000</v>
      </c>
      <c r="D152" s="103">
        <v>44859</v>
      </c>
      <c r="E152" s="50"/>
    </row>
    <row r="153" spans="1:5" ht="19.5" customHeight="1" x14ac:dyDescent="0.2">
      <c r="A153" s="61" t="s">
        <v>414</v>
      </c>
      <c r="B153" s="175" t="s">
        <v>128</v>
      </c>
      <c r="C153" s="101">
        <v>1000</v>
      </c>
      <c r="D153" s="103">
        <v>44861</v>
      </c>
      <c r="E153" s="50"/>
    </row>
    <row r="154" spans="1:5" ht="19.5" customHeight="1" x14ac:dyDescent="0.2">
      <c r="A154" s="61" t="s">
        <v>112</v>
      </c>
      <c r="B154" s="175" t="s">
        <v>106</v>
      </c>
      <c r="C154" s="101">
        <v>999.63</v>
      </c>
      <c r="D154" s="103">
        <v>44860</v>
      </c>
      <c r="E154" s="50"/>
    </row>
    <row r="155" spans="1:5" ht="19.5" customHeight="1" x14ac:dyDescent="0.2">
      <c r="A155" s="61" t="s">
        <v>415</v>
      </c>
      <c r="B155" s="175" t="s">
        <v>115</v>
      </c>
      <c r="C155" s="101">
        <v>993.87</v>
      </c>
      <c r="D155" s="103">
        <v>44846</v>
      </c>
      <c r="E155" s="50"/>
    </row>
    <row r="156" spans="1:5" ht="19.5" customHeight="1" x14ac:dyDescent="0.2">
      <c r="A156" s="61" t="s">
        <v>108</v>
      </c>
      <c r="B156" s="175" t="s">
        <v>98</v>
      </c>
      <c r="C156" s="101">
        <v>971.54</v>
      </c>
      <c r="D156" s="103">
        <v>44839</v>
      </c>
      <c r="E156" s="50"/>
    </row>
    <row r="157" spans="1:5" ht="19.5" customHeight="1" x14ac:dyDescent="0.2">
      <c r="A157" s="61" t="s">
        <v>416</v>
      </c>
      <c r="B157" s="175" t="s">
        <v>128</v>
      </c>
      <c r="C157" s="101">
        <v>970</v>
      </c>
      <c r="D157" s="103">
        <v>44846</v>
      </c>
      <c r="E157" s="50"/>
    </row>
    <row r="158" spans="1:5" ht="19.5" customHeight="1" x14ac:dyDescent="0.2">
      <c r="A158" s="61" t="s">
        <v>179</v>
      </c>
      <c r="B158" s="175" t="s">
        <v>180</v>
      </c>
      <c r="C158" s="101">
        <v>960</v>
      </c>
      <c r="D158" s="103">
        <v>44852</v>
      </c>
      <c r="E158" s="50"/>
    </row>
    <row r="159" spans="1:5" ht="19.5" customHeight="1" x14ac:dyDescent="0.2">
      <c r="A159" s="61" t="s">
        <v>102</v>
      </c>
      <c r="B159" s="175" t="s">
        <v>236</v>
      </c>
      <c r="C159" s="101">
        <v>955</v>
      </c>
      <c r="D159" s="103">
        <v>44859</v>
      </c>
      <c r="E159" s="50"/>
    </row>
    <row r="160" spans="1:5" ht="19.5" customHeight="1" x14ac:dyDescent="0.2">
      <c r="A160" s="61" t="s">
        <v>417</v>
      </c>
      <c r="B160" s="175" t="s">
        <v>418</v>
      </c>
      <c r="C160" s="101">
        <v>943.6</v>
      </c>
      <c r="D160" s="103">
        <v>44846</v>
      </c>
      <c r="E160" s="50"/>
    </row>
    <row r="161" spans="1:5" ht="19.5" customHeight="1" x14ac:dyDescent="0.2">
      <c r="A161" s="61" t="s">
        <v>219</v>
      </c>
      <c r="B161" s="175" t="s">
        <v>220</v>
      </c>
      <c r="C161" s="101">
        <v>936.4</v>
      </c>
      <c r="D161" s="103">
        <v>44859</v>
      </c>
      <c r="E161" s="50"/>
    </row>
    <row r="162" spans="1:5" ht="19.5" customHeight="1" x14ac:dyDescent="0.2">
      <c r="A162" s="61" t="s">
        <v>142</v>
      </c>
      <c r="B162" s="175" t="s">
        <v>419</v>
      </c>
      <c r="C162" s="101">
        <v>913.99</v>
      </c>
      <c r="D162" s="103">
        <v>44852</v>
      </c>
      <c r="E162" s="50"/>
    </row>
    <row r="163" spans="1:5" ht="19.5" customHeight="1" x14ac:dyDescent="0.2">
      <c r="A163" s="61" t="s">
        <v>420</v>
      </c>
      <c r="B163" s="175" t="s">
        <v>421</v>
      </c>
      <c r="C163" s="101">
        <v>904.38</v>
      </c>
      <c r="D163" s="103">
        <v>44854</v>
      </c>
      <c r="E163" s="50"/>
    </row>
    <row r="164" spans="1:5" ht="19.5" customHeight="1" x14ac:dyDescent="0.2">
      <c r="A164" s="61" t="s">
        <v>422</v>
      </c>
      <c r="B164" s="175" t="s">
        <v>103</v>
      </c>
      <c r="C164" s="101">
        <v>895</v>
      </c>
      <c r="D164" s="103">
        <v>44861</v>
      </c>
      <c r="E164" s="50"/>
    </row>
    <row r="165" spans="1:5" ht="19.5" customHeight="1" x14ac:dyDescent="0.2">
      <c r="A165" s="61" t="s">
        <v>423</v>
      </c>
      <c r="B165" s="175" t="s">
        <v>424</v>
      </c>
      <c r="C165" s="101">
        <v>889</v>
      </c>
      <c r="D165" s="103">
        <v>44853</v>
      </c>
      <c r="E165" s="50"/>
    </row>
    <row r="166" spans="1:5" ht="19.5" customHeight="1" x14ac:dyDescent="0.2">
      <c r="A166" s="61" t="s">
        <v>133</v>
      </c>
      <c r="B166" s="175" t="s">
        <v>103</v>
      </c>
      <c r="C166" s="101">
        <v>880</v>
      </c>
      <c r="D166" s="103">
        <v>44847</v>
      </c>
      <c r="E166" s="50"/>
    </row>
    <row r="167" spans="1:5" ht="19.5" customHeight="1" x14ac:dyDescent="0.2">
      <c r="A167" s="61" t="s">
        <v>425</v>
      </c>
      <c r="B167" s="175" t="s">
        <v>107</v>
      </c>
      <c r="C167" s="101">
        <v>849.55</v>
      </c>
      <c r="D167" s="103">
        <v>44839</v>
      </c>
      <c r="E167" s="50"/>
    </row>
    <row r="168" spans="1:5" ht="19.5" customHeight="1" x14ac:dyDescent="0.2">
      <c r="A168" s="61" t="s">
        <v>426</v>
      </c>
      <c r="B168" s="175" t="s">
        <v>427</v>
      </c>
      <c r="C168" s="101">
        <v>845.25</v>
      </c>
      <c r="D168" s="103">
        <v>44839</v>
      </c>
      <c r="E168" s="50"/>
    </row>
    <row r="169" spans="1:5" ht="19.5" customHeight="1" x14ac:dyDescent="0.2">
      <c r="A169" s="61" t="s">
        <v>112</v>
      </c>
      <c r="B169" s="175" t="s">
        <v>106</v>
      </c>
      <c r="C169" s="101">
        <v>840.09</v>
      </c>
      <c r="D169" s="103">
        <v>44852</v>
      </c>
      <c r="E169" s="50"/>
    </row>
    <row r="170" spans="1:5" ht="19.5" customHeight="1" x14ac:dyDescent="0.2">
      <c r="A170" s="61" t="s">
        <v>198</v>
      </c>
      <c r="B170" s="175" t="s">
        <v>115</v>
      </c>
      <c r="C170" s="101">
        <v>837.83</v>
      </c>
      <c r="D170" s="103">
        <v>44839</v>
      </c>
      <c r="E170" s="50"/>
    </row>
    <row r="171" spans="1:5" ht="19.5" customHeight="1" x14ac:dyDescent="0.2">
      <c r="A171" s="61" t="s">
        <v>428</v>
      </c>
      <c r="B171" s="175" t="s">
        <v>176</v>
      </c>
      <c r="C171" s="101">
        <v>828</v>
      </c>
      <c r="D171" s="103">
        <v>44859</v>
      </c>
      <c r="E171" s="50"/>
    </row>
    <row r="172" spans="1:5" ht="19.5" customHeight="1" x14ac:dyDescent="0.2">
      <c r="A172" s="61" t="s">
        <v>429</v>
      </c>
      <c r="B172" s="175" t="s">
        <v>92</v>
      </c>
      <c r="C172" s="101">
        <v>809.48</v>
      </c>
      <c r="D172" s="103">
        <v>44859</v>
      </c>
      <c r="E172" s="50"/>
    </row>
    <row r="173" spans="1:5" ht="19.5" customHeight="1" x14ac:dyDescent="0.2">
      <c r="A173" s="61" t="s">
        <v>430</v>
      </c>
      <c r="B173" s="175" t="s">
        <v>220</v>
      </c>
      <c r="C173" s="101">
        <v>802.61</v>
      </c>
      <c r="D173" s="103">
        <v>44846</v>
      </c>
      <c r="E173" s="50"/>
    </row>
    <row r="174" spans="1:5" ht="19.5" customHeight="1" x14ac:dyDescent="0.2">
      <c r="A174" s="61" t="s">
        <v>430</v>
      </c>
      <c r="B174" s="175" t="s">
        <v>220</v>
      </c>
      <c r="C174" s="101">
        <v>802.61</v>
      </c>
      <c r="D174" s="103">
        <v>44859</v>
      </c>
      <c r="E174" s="50"/>
    </row>
    <row r="175" spans="1:5" ht="19.5" customHeight="1" x14ac:dyDescent="0.2">
      <c r="A175" s="61" t="s">
        <v>245</v>
      </c>
      <c r="B175" s="175" t="s">
        <v>107</v>
      </c>
      <c r="C175" s="101">
        <v>799.14</v>
      </c>
      <c r="D175" s="103">
        <v>44847</v>
      </c>
      <c r="E175" s="50"/>
    </row>
    <row r="176" spans="1:5" ht="19.5" customHeight="1" x14ac:dyDescent="0.2">
      <c r="A176" s="61" t="s">
        <v>431</v>
      </c>
      <c r="B176" s="175" t="s">
        <v>184</v>
      </c>
      <c r="C176" s="101">
        <v>793</v>
      </c>
      <c r="D176" s="103">
        <v>44839</v>
      </c>
      <c r="E176" s="50"/>
    </row>
    <row r="177" spans="1:5" ht="19.5" customHeight="1" x14ac:dyDescent="0.2">
      <c r="A177" s="61" t="s">
        <v>425</v>
      </c>
      <c r="B177" s="175" t="s">
        <v>107</v>
      </c>
      <c r="C177" s="101">
        <v>787.5</v>
      </c>
      <c r="D177" s="103">
        <v>44847</v>
      </c>
      <c r="E177" s="50"/>
    </row>
    <row r="178" spans="1:5" ht="19.5" customHeight="1" x14ac:dyDescent="0.2">
      <c r="A178" s="61" t="s">
        <v>256</v>
      </c>
      <c r="B178" s="175" t="s">
        <v>97</v>
      </c>
      <c r="C178" s="101">
        <v>778.5</v>
      </c>
      <c r="D178" s="103">
        <v>44865</v>
      </c>
      <c r="E178" s="50"/>
    </row>
    <row r="179" spans="1:5" ht="19.5" customHeight="1" x14ac:dyDescent="0.2">
      <c r="A179" s="61" t="s">
        <v>432</v>
      </c>
      <c r="B179" s="175" t="s">
        <v>96</v>
      </c>
      <c r="C179" s="101">
        <v>741.85</v>
      </c>
      <c r="D179" s="103">
        <v>44859</v>
      </c>
      <c r="E179" s="50"/>
    </row>
    <row r="180" spans="1:5" ht="19.5" customHeight="1" x14ac:dyDescent="0.2">
      <c r="A180" s="61" t="s">
        <v>433</v>
      </c>
      <c r="B180" s="175" t="s">
        <v>434</v>
      </c>
      <c r="C180" s="101">
        <v>735</v>
      </c>
      <c r="D180" s="103">
        <v>44839</v>
      </c>
      <c r="E180" s="50"/>
    </row>
    <row r="181" spans="1:5" ht="19.5" customHeight="1" x14ac:dyDescent="0.2">
      <c r="A181" s="61" t="s">
        <v>174</v>
      </c>
      <c r="B181" s="175" t="s">
        <v>114</v>
      </c>
      <c r="C181" s="101">
        <v>726.83</v>
      </c>
      <c r="D181" s="103">
        <v>44846</v>
      </c>
      <c r="E181" s="50"/>
    </row>
    <row r="182" spans="1:5" ht="19.5" customHeight="1" x14ac:dyDescent="0.2">
      <c r="A182" s="61" t="s">
        <v>435</v>
      </c>
      <c r="B182" s="175" t="s">
        <v>165</v>
      </c>
      <c r="C182" s="101">
        <v>719.01</v>
      </c>
      <c r="D182" s="103">
        <v>44852</v>
      </c>
      <c r="E182" s="50"/>
    </row>
    <row r="183" spans="1:5" ht="19.5" customHeight="1" x14ac:dyDescent="0.2">
      <c r="A183" s="61" t="s">
        <v>436</v>
      </c>
      <c r="B183" s="175" t="s">
        <v>358</v>
      </c>
      <c r="C183" s="101">
        <v>707.95</v>
      </c>
      <c r="D183" s="103">
        <v>44852</v>
      </c>
      <c r="E183" s="50"/>
    </row>
    <row r="184" spans="1:5" ht="19.5" customHeight="1" x14ac:dyDescent="0.2">
      <c r="A184" s="61" t="s">
        <v>437</v>
      </c>
      <c r="B184" s="175" t="s">
        <v>379</v>
      </c>
      <c r="C184" s="101">
        <v>696.86</v>
      </c>
      <c r="D184" s="103">
        <v>44847</v>
      </c>
      <c r="E184" s="50"/>
    </row>
    <row r="185" spans="1:5" ht="19.5" customHeight="1" x14ac:dyDescent="0.2">
      <c r="A185" s="61" t="s">
        <v>438</v>
      </c>
      <c r="B185" s="175" t="s">
        <v>97</v>
      </c>
      <c r="C185" s="101">
        <v>695.35</v>
      </c>
      <c r="D185" s="103">
        <v>44839</v>
      </c>
      <c r="E185" s="50"/>
    </row>
    <row r="186" spans="1:5" ht="19.5" customHeight="1" x14ac:dyDescent="0.2">
      <c r="A186" s="61" t="s">
        <v>133</v>
      </c>
      <c r="B186" s="175" t="s">
        <v>103</v>
      </c>
      <c r="C186" s="101">
        <v>695</v>
      </c>
      <c r="D186" s="103">
        <v>44860</v>
      </c>
      <c r="E186" s="50"/>
    </row>
    <row r="187" spans="1:5" ht="19.5" customHeight="1" x14ac:dyDescent="0.2">
      <c r="A187" s="61" t="s">
        <v>439</v>
      </c>
      <c r="B187" s="175" t="s">
        <v>379</v>
      </c>
      <c r="C187" s="101">
        <v>689.8</v>
      </c>
      <c r="D187" s="103">
        <v>44846</v>
      </c>
      <c r="E187" s="50"/>
    </row>
    <row r="188" spans="1:5" ht="19.5" customHeight="1" x14ac:dyDescent="0.2">
      <c r="A188" s="61" t="s">
        <v>440</v>
      </c>
      <c r="B188" s="175" t="s">
        <v>248</v>
      </c>
      <c r="C188" s="101">
        <v>672.34</v>
      </c>
      <c r="D188" s="103">
        <v>44852</v>
      </c>
      <c r="E188" s="50"/>
    </row>
    <row r="189" spans="1:5" ht="19.5" customHeight="1" x14ac:dyDescent="0.2">
      <c r="A189" s="61" t="s">
        <v>145</v>
      </c>
      <c r="B189" s="175" t="s">
        <v>109</v>
      </c>
      <c r="C189" s="101">
        <v>667.76</v>
      </c>
      <c r="D189" s="103">
        <v>44852</v>
      </c>
      <c r="E189" s="50"/>
    </row>
    <row r="190" spans="1:5" ht="19.5" customHeight="1" x14ac:dyDescent="0.2">
      <c r="A190" s="61" t="s">
        <v>441</v>
      </c>
      <c r="B190" s="175" t="s">
        <v>115</v>
      </c>
      <c r="C190" s="101">
        <v>656.45</v>
      </c>
      <c r="D190" s="103">
        <v>44865</v>
      </c>
      <c r="E190" s="50"/>
    </row>
    <row r="191" spans="1:5" ht="19.5" customHeight="1" x14ac:dyDescent="0.2">
      <c r="A191" s="61" t="s">
        <v>442</v>
      </c>
      <c r="B191" s="175" t="s">
        <v>443</v>
      </c>
      <c r="C191" s="101">
        <v>650</v>
      </c>
      <c r="D191" s="103">
        <v>44839</v>
      </c>
      <c r="E191" s="50"/>
    </row>
    <row r="192" spans="1:5" ht="19.5" customHeight="1" x14ac:dyDescent="0.2">
      <c r="A192" s="61" t="s">
        <v>444</v>
      </c>
      <c r="B192" s="175" t="s">
        <v>445</v>
      </c>
      <c r="C192" s="101">
        <v>649</v>
      </c>
      <c r="D192" s="103">
        <v>44861</v>
      </c>
      <c r="E192" s="50"/>
    </row>
    <row r="193" spans="1:5" ht="19.5" customHeight="1" x14ac:dyDescent="0.2">
      <c r="A193" s="61" t="s">
        <v>446</v>
      </c>
      <c r="B193" s="175" t="s">
        <v>165</v>
      </c>
      <c r="C193" s="101">
        <v>640</v>
      </c>
      <c r="D193" s="103">
        <v>44839</v>
      </c>
      <c r="E193" s="50"/>
    </row>
    <row r="194" spans="1:5" ht="19.5" customHeight="1" x14ac:dyDescent="0.2">
      <c r="A194" s="61" t="s">
        <v>218</v>
      </c>
      <c r="B194" s="175" t="s">
        <v>237</v>
      </c>
      <c r="C194" s="101">
        <v>630</v>
      </c>
      <c r="D194" s="103">
        <v>44839</v>
      </c>
      <c r="E194" s="50"/>
    </row>
    <row r="195" spans="1:5" ht="19.5" customHeight="1" x14ac:dyDescent="0.2">
      <c r="A195" s="61" t="s">
        <v>447</v>
      </c>
      <c r="B195" s="175" t="s">
        <v>96</v>
      </c>
      <c r="C195" s="101">
        <v>616</v>
      </c>
      <c r="D195" s="103">
        <v>44860</v>
      </c>
      <c r="E195" s="50"/>
    </row>
    <row r="196" spans="1:5" ht="19.5" customHeight="1" x14ac:dyDescent="0.2">
      <c r="A196" s="61" t="s">
        <v>448</v>
      </c>
      <c r="B196" s="175" t="s">
        <v>449</v>
      </c>
      <c r="C196" s="101">
        <v>609.76</v>
      </c>
      <c r="D196" s="103">
        <v>44846</v>
      </c>
      <c r="E196" s="50"/>
    </row>
    <row r="197" spans="1:5" ht="19.5" customHeight="1" x14ac:dyDescent="0.2">
      <c r="A197" s="61" t="s">
        <v>450</v>
      </c>
      <c r="B197" s="175" t="s">
        <v>451</v>
      </c>
      <c r="C197" s="101">
        <v>600</v>
      </c>
      <c r="D197" s="103">
        <v>44859</v>
      </c>
      <c r="E197" s="50"/>
    </row>
    <row r="198" spans="1:5" ht="19.5" customHeight="1" x14ac:dyDescent="0.2">
      <c r="A198" s="61" t="s">
        <v>452</v>
      </c>
      <c r="B198" s="175" t="s">
        <v>453</v>
      </c>
      <c r="C198" s="101">
        <v>600</v>
      </c>
      <c r="D198" s="103">
        <v>44861</v>
      </c>
      <c r="E198" s="50"/>
    </row>
    <row r="199" spans="1:5" ht="19.5" customHeight="1" x14ac:dyDescent="0.2">
      <c r="A199" s="61" t="s">
        <v>157</v>
      </c>
      <c r="B199" s="175" t="s">
        <v>147</v>
      </c>
      <c r="C199" s="101">
        <v>597.12</v>
      </c>
      <c r="D199" s="103">
        <v>44844</v>
      </c>
      <c r="E199" s="50"/>
    </row>
    <row r="200" spans="1:5" ht="19.5" customHeight="1" x14ac:dyDescent="0.2">
      <c r="A200" s="61" t="s">
        <v>196</v>
      </c>
      <c r="B200" s="175" t="s">
        <v>114</v>
      </c>
      <c r="C200" s="101">
        <v>589.79999999999995</v>
      </c>
      <c r="D200" s="103">
        <v>44846</v>
      </c>
      <c r="E200" s="50"/>
    </row>
    <row r="201" spans="1:5" ht="19.5" customHeight="1" x14ac:dyDescent="0.2">
      <c r="A201" s="61" t="s">
        <v>144</v>
      </c>
      <c r="B201" s="175" t="s">
        <v>162</v>
      </c>
      <c r="C201" s="101">
        <v>569</v>
      </c>
      <c r="D201" s="103">
        <v>44865</v>
      </c>
      <c r="E201" s="50"/>
    </row>
    <row r="202" spans="1:5" ht="19.5" customHeight="1" x14ac:dyDescent="0.2">
      <c r="A202" s="61" t="s">
        <v>148</v>
      </c>
      <c r="B202" s="175" t="s">
        <v>250</v>
      </c>
      <c r="C202" s="101">
        <v>562.85</v>
      </c>
      <c r="D202" s="103">
        <v>44852</v>
      </c>
      <c r="E202" s="50"/>
    </row>
    <row r="203" spans="1:5" ht="19.5" customHeight="1" x14ac:dyDescent="0.2">
      <c r="A203" s="61" t="s">
        <v>454</v>
      </c>
      <c r="B203" s="175" t="s">
        <v>107</v>
      </c>
      <c r="C203" s="101">
        <v>560.49</v>
      </c>
      <c r="D203" s="103">
        <v>44847</v>
      </c>
      <c r="E203" s="50"/>
    </row>
    <row r="204" spans="1:5" ht="19.5" customHeight="1" x14ac:dyDescent="0.2">
      <c r="A204" s="61" t="s">
        <v>112</v>
      </c>
      <c r="B204" s="175" t="s">
        <v>455</v>
      </c>
      <c r="C204" s="101">
        <v>560.42999999999995</v>
      </c>
      <c r="D204" s="103">
        <v>44839</v>
      </c>
      <c r="E204" s="50"/>
    </row>
    <row r="205" spans="1:5" ht="19.5" customHeight="1" x14ac:dyDescent="0.2">
      <c r="A205" s="61" t="s">
        <v>456</v>
      </c>
      <c r="B205" s="175" t="s">
        <v>457</v>
      </c>
      <c r="C205" s="101">
        <v>549.46</v>
      </c>
      <c r="D205" s="103">
        <v>44852</v>
      </c>
      <c r="E205" s="50"/>
    </row>
    <row r="206" spans="1:5" ht="19.5" customHeight="1" x14ac:dyDescent="0.2">
      <c r="A206" s="61" t="s">
        <v>458</v>
      </c>
      <c r="B206" s="175" t="s">
        <v>231</v>
      </c>
      <c r="C206" s="101">
        <v>546.32000000000005</v>
      </c>
      <c r="D206" s="103">
        <v>44861</v>
      </c>
      <c r="E206" s="50"/>
    </row>
    <row r="207" spans="1:5" ht="19.5" customHeight="1" x14ac:dyDescent="0.2">
      <c r="A207" s="61" t="s">
        <v>459</v>
      </c>
      <c r="B207" s="175" t="s">
        <v>176</v>
      </c>
      <c r="C207" s="101">
        <v>540</v>
      </c>
      <c r="D207" s="103">
        <v>44859</v>
      </c>
      <c r="E207" s="50"/>
    </row>
    <row r="208" spans="1:5" ht="19.5" customHeight="1" x14ac:dyDescent="0.2">
      <c r="A208" s="61" t="s">
        <v>460</v>
      </c>
      <c r="B208" s="175" t="s">
        <v>461</v>
      </c>
      <c r="C208" s="101">
        <v>528</v>
      </c>
      <c r="D208" s="103">
        <v>44853</v>
      </c>
      <c r="E208" s="50"/>
    </row>
    <row r="209" spans="1:5" ht="19.5" customHeight="1" x14ac:dyDescent="0.2">
      <c r="A209" s="61" t="s">
        <v>158</v>
      </c>
      <c r="B209" s="175" t="s">
        <v>107</v>
      </c>
      <c r="C209" s="101">
        <v>526</v>
      </c>
      <c r="D209" s="103">
        <v>44865</v>
      </c>
      <c r="E209" s="50"/>
    </row>
    <row r="210" spans="1:5" ht="19.5" customHeight="1" x14ac:dyDescent="0.2">
      <c r="A210" s="61" t="s">
        <v>112</v>
      </c>
      <c r="B210" s="175" t="s">
        <v>455</v>
      </c>
      <c r="C210" s="101">
        <v>512.02</v>
      </c>
      <c r="D210" s="103">
        <v>44860</v>
      </c>
      <c r="E210" s="50"/>
    </row>
    <row r="211" spans="1:5" ht="19.5" customHeight="1" x14ac:dyDescent="0.2">
      <c r="A211" s="61" t="s">
        <v>462</v>
      </c>
      <c r="B211" s="175" t="s">
        <v>463</v>
      </c>
      <c r="C211" s="101">
        <v>512</v>
      </c>
      <c r="D211" s="103">
        <v>44861</v>
      </c>
      <c r="E211" s="50"/>
    </row>
    <row r="212" spans="1:5" ht="19.5" customHeight="1" x14ac:dyDescent="0.2">
      <c r="A212" s="61" t="s">
        <v>238</v>
      </c>
      <c r="B212" s="175" t="s">
        <v>464</v>
      </c>
      <c r="C212" s="101">
        <v>500</v>
      </c>
      <c r="D212" s="103">
        <v>44839</v>
      </c>
      <c r="E212" s="50"/>
    </row>
    <row r="213" spans="1:5" ht="19.5" customHeight="1" x14ac:dyDescent="0.2">
      <c r="A213" s="61" t="s">
        <v>150</v>
      </c>
      <c r="B213" s="175" t="s">
        <v>128</v>
      </c>
      <c r="C213" s="101">
        <v>500</v>
      </c>
      <c r="D213" s="103">
        <v>44846</v>
      </c>
    </row>
    <row r="214" spans="1:5" ht="19.5" customHeight="1" x14ac:dyDescent="0.2">
      <c r="A214" s="61" t="s">
        <v>149</v>
      </c>
      <c r="B214" s="175" t="s">
        <v>465</v>
      </c>
      <c r="C214" s="101">
        <v>500</v>
      </c>
      <c r="D214" s="103">
        <v>44847</v>
      </c>
    </row>
    <row r="215" spans="1:5" ht="19.5" customHeight="1" x14ac:dyDescent="0.2">
      <c r="A215" s="61" t="s">
        <v>466</v>
      </c>
      <c r="B215" s="175" t="s">
        <v>467</v>
      </c>
      <c r="C215" s="101">
        <v>500</v>
      </c>
      <c r="D215" s="103">
        <v>44860</v>
      </c>
    </row>
    <row r="216" spans="1:5" ht="19.5" customHeight="1" x14ac:dyDescent="0.2">
      <c r="A216" s="61" t="s">
        <v>468</v>
      </c>
      <c r="B216" s="175" t="s">
        <v>192</v>
      </c>
      <c r="C216" s="101">
        <v>500</v>
      </c>
      <c r="D216" s="103">
        <v>44860</v>
      </c>
    </row>
    <row r="217" spans="1:5" ht="19.5" customHeight="1" x14ac:dyDescent="0.2">
      <c r="A217" s="61" t="s">
        <v>469</v>
      </c>
      <c r="B217" s="175" t="s">
        <v>192</v>
      </c>
      <c r="C217" s="101">
        <v>500</v>
      </c>
      <c r="D217" s="103">
        <v>44860</v>
      </c>
    </row>
    <row r="218" spans="1:5" ht="19.5" customHeight="1" x14ac:dyDescent="0.2">
      <c r="A218" s="61" t="s">
        <v>217</v>
      </c>
      <c r="B218" s="175" t="s">
        <v>246</v>
      </c>
      <c r="C218" s="101">
        <v>495</v>
      </c>
      <c r="D218" s="103">
        <v>44852</v>
      </c>
    </row>
    <row r="219" spans="1:5" ht="19.5" customHeight="1" x14ac:dyDescent="0.2">
      <c r="A219" s="61" t="s">
        <v>462</v>
      </c>
      <c r="B219" s="175" t="s">
        <v>463</v>
      </c>
      <c r="C219" s="101">
        <v>494</v>
      </c>
      <c r="D219" s="103">
        <v>44847</v>
      </c>
    </row>
    <row r="220" spans="1:5" ht="19.5" customHeight="1" x14ac:dyDescent="0.2">
      <c r="A220" s="61" t="s">
        <v>462</v>
      </c>
      <c r="B220" s="175" t="s">
        <v>247</v>
      </c>
      <c r="C220" s="101">
        <v>494</v>
      </c>
      <c r="D220" s="103">
        <v>44853</v>
      </c>
    </row>
    <row r="221" spans="1:5" ht="19.5" customHeight="1" x14ac:dyDescent="0.2">
      <c r="A221" s="61" t="s">
        <v>105</v>
      </c>
      <c r="B221" s="175" t="s">
        <v>106</v>
      </c>
      <c r="C221" s="101">
        <v>486.6</v>
      </c>
      <c r="D221" s="103">
        <v>44853</v>
      </c>
    </row>
    <row r="222" spans="1:5" ht="19.5" customHeight="1" x14ac:dyDescent="0.2">
      <c r="A222" s="61" t="s">
        <v>223</v>
      </c>
      <c r="B222" s="175" t="s">
        <v>97</v>
      </c>
      <c r="C222" s="101">
        <v>476.29</v>
      </c>
      <c r="D222" s="103">
        <v>44859</v>
      </c>
    </row>
    <row r="223" spans="1:5" ht="19.5" customHeight="1" x14ac:dyDescent="0.2">
      <c r="A223" s="61" t="s">
        <v>321</v>
      </c>
      <c r="B223" s="175" t="s">
        <v>97</v>
      </c>
      <c r="C223" s="101">
        <v>470.92</v>
      </c>
      <c r="D223" s="103">
        <v>44846</v>
      </c>
    </row>
    <row r="224" spans="1:5" ht="19.5" customHeight="1" x14ac:dyDescent="0.2">
      <c r="A224" s="61" t="s">
        <v>470</v>
      </c>
      <c r="B224" s="175" t="s">
        <v>471</v>
      </c>
      <c r="C224" s="101">
        <v>460</v>
      </c>
      <c r="D224" s="103">
        <v>44846</v>
      </c>
    </row>
    <row r="225" spans="1:4" ht="19.5" customHeight="1" x14ac:dyDescent="0.2">
      <c r="A225" s="61" t="s">
        <v>472</v>
      </c>
      <c r="B225" s="175" t="s">
        <v>473</v>
      </c>
      <c r="C225" s="101">
        <v>455.4</v>
      </c>
      <c r="D225" s="103">
        <v>44853</v>
      </c>
    </row>
    <row r="226" spans="1:4" ht="19.5" customHeight="1" x14ac:dyDescent="0.2">
      <c r="A226" s="61" t="s">
        <v>108</v>
      </c>
      <c r="B226" s="175" t="s">
        <v>109</v>
      </c>
      <c r="C226" s="101">
        <v>451.37</v>
      </c>
      <c r="D226" s="103">
        <v>44847</v>
      </c>
    </row>
    <row r="227" spans="1:4" ht="19.5" customHeight="1" x14ac:dyDescent="0.2">
      <c r="A227" s="61" t="s">
        <v>474</v>
      </c>
      <c r="B227" s="175" t="s">
        <v>475</v>
      </c>
      <c r="C227" s="101">
        <v>450</v>
      </c>
      <c r="D227" s="103">
        <v>44852</v>
      </c>
    </row>
    <row r="228" spans="1:4" ht="19.5" customHeight="1" x14ac:dyDescent="0.2">
      <c r="A228" s="61" t="s">
        <v>132</v>
      </c>
      <c r="B228" s="175" t="s">
        <v>92</v>
      </c>
      <c r="C228" s="101">
        <v>445.79</v>
      </c>
      <c r="D228" s="103">
        <v>44854</v>
      </c>
    </row>
    <row r="229" spans="1:4" ht="19.5" customHeight="1" x14ac:dyDescent="0.2">
      <c r="A229" s="61" t="s">
        <v>476</v>
      </c>
      <c r="B229" s="175" t="s">
        <v>477</v>
      </c>
      <c r="C229" s="101">
        <v>437.88</v>
      </c>
      <c r="D229" s="103">
        <v>44846</v>
      </c>
    </row>
    <row r="230" spans="1:4" ht="19.5" customHeight="1" x14ac:dyDescent="0.2">
      <c r="A230" s="61" t="s">
        <v>478</v>
      </c>
      <c r="B230" s="175" t="s">
        <v>188</v>
      </c>
      <c r="C230" s="101">
        <v>425.95</v>
      </c>
      <c r="D230" s="103">
        <v>44861</v>
      </c>
    </row>
    <row r="231" spans="1:4" ht="19.5" customHeight="1" x14ac:dyDescent="0.2">
      <c r="A231" s="61" t="s">
        <v>479</v>
      </c>
      <c r="B231" s="175" t="s">
        <v>480</v>
      </c>
      <c r="C231" s="101">
        <v>425</v>
      </c>
      <c r="D231" s="103">
        <v>44859</v>
      </c>
    </row>
    <row r="232" spans="1:4" ht="19.5" customHeight="1" x14ac:dyDescent="0.2">
      <c r="A232" s="61" t="s">
        <v>481</v>
      </c>
      <c r="B232" s="175" t="s">
        <v>482</v>
      </c>
      <c r="C232" s="101">
        <v>422.95</v>
      </c>
      <c r="D232" s="103">
        <v>44852</v>
      </c>
    </row>
    <row r="233" spans="1:4" ht="19.5" customHeight="1" x14ac:dyDescent="0.2">
      <c r="A233" s="61" t="s">
        <v>483</v>
      </c>
      <c r="B233" s="175" t="s">
        <v>107</v>
      </c>
      <c r="C233" s="101">
        <v>419.17</v>
      </c>
      <c r="D233" s="103">
        <v>44846</v>
      </c>
    </row>
    <row r="234" spans="1:4" ht="19.5" customHeight="1" x14ac:dyDescent="0.2">
      <c r="A234" s="61" t="s">
        <v>166</v>
      </c>
      <c r="B234" s="175" t="s">
        <v>97</v>
      </c>
      <c r="C234" s="101">
        <v>403.35</v>
      </c>
      <c r="D234" s="103">
        <v>44846</v>
      </c>
    </row>
    <row r="235" spans="1:4" ht="19.5" customHeight="1" x14ac:dyDescent="0.2">
      <c r="A235" s="61" t="s">
        <v>112</v>
      </c>
      <c r="B235" s="175" t="s">
        <v>484</v>
      </c>
      <c r="C235" s="101">
        <v>402.71</v>
      </c>
      <c r="D235" s="103">
        <v>44839</v>
      </c>
    </row>
    <row r="236" spans="1:4" ht="19.5" customHeight="1" x14ac:dyDescent="0.2">
      <c r="A236" s="61" t="s">
        <v>112</v>
      </c>
      <c r="B236" s="175" t="s">
        <v>484</v>
      </c>
      <c r="C236" s="101">
        <v>401.91</v>
      </c>
      <c r="D236" s="103">
        <v>44859</v>
      </c>
    </row>
    <row r="237" spans="1:4" ht="19.5" customHeight="1" x14ac:dyDescent="0.2">
      <c r="A237" s="61" t="s">
        <v>485</v>
      </c>
      <c r="B237" s="175" t="s">
        <v>486</v>
      </c>
      <c r="C237" s="101">
        <v>400</v>
      </c>
      <c r="D237" s="103">
        <v>44846</v>
      </c>
    </row>
    <row r="238" spans="1:4" ht="19.5" customHeight="1" x14ac:dyDescent="0.2">
      <c r="A238" s="61" t="s">
        <v>487</v>
      </c>
      <c r="B238" s="175" t="s">
        <v>184</v>
      </c>
      <c r="C238" s="101">
        <v>399.98</v>
      </c>
      <c r="D238" s="103">
        <v>44859</v>
      </c>
    </row>
    <row r="239" spans="1:4" ht="19.5" customHeight="1" x14ac:dyDescent="0.2">
      <c r="A239" s="61" t="s">
        <v>116</v>
      </c>
      <c r="B239" s="175" t="s">
        <v>181</v>
      </c>
      <c r="C239" s="101">
        <v>395.68</v>
      </c>
      <c r="D239" s="103">
        <v>44846</v>
      </c>
    </row>
    <row r="240" spans="1:4" ht="19.5" customHeight="1" x14ac:dyDescent="0.2">
      <c r="A240" s="61" t="s">
        <v>488</v>
      </c>
      <c r="B240" s="175" t="s">
        <v>482</v>
      </c>
      <c r="C240" s="101">
        <v>380.04</v>
      </c>
      <c r="D240" s="103">
        <v>44852</v>
      </c>
    </row>
    <row r="241" spans="1:4" ht="19.5" customHeight="1" x14ac:dyDescent="0.2">
      <c r="A241" s="61" t="s">
        <v>489</v>
      </c>
      <c r="B241" s="175" t="s">
        <v>490</v>
      </c>
      <c r="C241" s="101">
        <v>376.31</v>
      </c>
      <c r="D241" s="103">
        <v>44838</v>
      </c>
    </row>
    <row r="242" spans="1:4" ht="19.5" customHeight="1" x14ac:dyDescent="0.2">
      <c r="A242" s="61" t="s">
        <v>491</v>
      </c>
      <c r="B242" s="175" t="s">
        <v>492</v>
      </c>
      <c r="C242" s="101">
        <v>375</v>
      </c>
      <c r="D242" s="103">
        <v>44839</v>
      </c>
    </row>
    <row r="243" spans="1:4" ht="19.5" customHeight="1" x14ac:dyDescent="0.2">
      <c r="A243" s="61" t="s">
        <v>141</v>
      </c>
      <c r="B243" s="175" t="s">
        <v>107</v>
      </c>
      <c r="C243" s="101">
        <v>373.13</v>
      </c>
      <c r="D243" s="103">
        <v>44839</v>
      </c>
    </row>
    <row r="244" spans="1:4" ht="19.5" customHeight="1" x14ac:dyDescent="0.2">
      <c r="A244" s="61" t="s">
        <v>183</v>
      </c>
      <c r="B244" s="175" t="s">
        <v>121</v>
      </c>
      <c r="C244" s="101">
        <v>369.25</v>
      </c>
      <c r="D244" s="103">
        <v>44839</v>
      </c>
    </row>
    <row r="245" spans="1:4" ht="19.5" customHeight="1" x14ac:dyDescent="0.2">
      <c r="A245" s="61" t="s">
        <v>172</v>
      </c>
      <c r="B245" s="175" t="s">
        <v>115</v>
      </c>
      <c r="C245" s="101">
        <v>368.41</v>
      </c>
      <c r="D245" s="103">
        <v>44865</v>
      </c>
    </row>
    <row r="246" spans="1:4" ht="19.5" customHeight="1" x14ac:dyDescent="0.2">
      <c r="A246" s="61" t="s">
        <v>493</v>
      </c>
      <c r="B246" s="175" t="s">
        <v>97</v>
      </c>
      <c r="C246" s="101">
        <v>368</v>
      </c>
      <c r="D246" s="103">
        <v>44847</v>
      </c>
    </row>
    <row r="247" spans="1:4" ht="19.5" customHeight="1" x14ac:dyDescent="0.2">
      <c r="A247" s="61" t="s">
        <v>243</v>
      </c>
      <c r="B247" s="175" t="s">
        <v>199</v>
      </c>
      <c r="C247" s="101">
        <v>360.67</v>
      </c>
      <c r="D247" s="103">
        <v>44852</v>
      </c>
    </row>
    <row r="248" spans="1:4" ht="19.5" customHeight="1" x14ac:dyDescent="0.2">
      <c r="A248" s="61" t="s">
        <v>182</v>
      </c>
      <c r="B248" s="175" t="s">
        <v>146</v>
      </c>
      <c r="C248" s="101">
        <v>358.12</v>
      </c>
      <c r="D248" s="103">
        <v>44846</v>
      </c>
    </row>
    <row r="249" spans="1:4" ht="19.5" customHeight="1" x14ac:dyDescent="0.2">
      <c r="A249" s="61" t="s">
        <v>494</v>
      </c>
      <c r="B249" s="175" t="s">
        <v>228</v>
      </c>
      <c r="C249" s="101">
        <v>354</v>
      </c>
      <c r="D249" s="103">
        <v>44865</v>
      </c>
    </row>
    <row r="250" spans="1:4" ht="19.5" customHeight="1" x14ac:dyDescent="0.2">
      <c r="A250" s="61" t="s">
        <v>100</v>
      </c>
      <c r="B250" s="175" t="s">
        <v>97</v>
      </c>
      <c r="C250" s="101">
        <v>351.63</v>
      </c>
      <c r="D250" s="103">
        <v>44859</v>
      </c>
    </row>
    <row r="251" spans="1:4" ht="19.5" customHeight="1" x14ac:dyDescent="0.2">
      <c r="A251" s="61" t="s">
        <v>495</v>
      </c>
      <c r="B251" s="175" t="s">
        <v>496</v>
      </c>
      <c r="C251" s="101">
        <v>350.29</v>
      </c>
      <c r="D251" s="103">
        <v>44852</v>
      </c>
    </row>
    <row r="252" spans="1:4" ht="19.5" customHeight="1" x14ac:dyDescent="0.2">
      <c r="A252" s="61" t="s">
        <v>175</v>
      </c>
      <c r="B252" s="175" t="s">
        <v>234</v>
      </c>
      <c r="C252" s="101">
        <v>347.14</v>
      </c>
      <c r="D252" s="103">
        <v>44839</v>
      </c>
    </row>
    <row r="253" spans="1:4" ht="19.5" customHeight="1" x14ac:dyDescent="0.2">
      <c r="A253" s="61" t="s">
        <v>497</v>
      </c>
      <c r="B253" s="175" t="s">
        <v>109</v>
      </c>
      <c r="C253" s="101">
        <v>345.75</v>
      </c>
      <c r="D253" s="103">
        <v>44847</v>
      </c>
    </row>
    <row r="254" spans="1:4" ht="19.5" customHeight="1" x14ac:dyDescent="0.2">
      <c r="A254" s="61" t="s">
        <v>498</v>
      </c>
      <c r="B254" s="175" t="s">
        <v>496</v>
      </c>
      <c r="C254" s="101">
        <v>334.66</v>
      </c>
      <c r="D254" s="103">
        <v>44852</v>
      </c>
    </row>
    <row r="255" spans="1:4" ht="19.5" customHeight="1" x14ac:dyDescent="0.2">
      <c r="A255" s="61" t="s">
        <v>499</v>
      </c>
      <c r="B255" s="175" t="s">
        <v>239</v>
      </c>
      <c r="C255" s="101">
        <v>333.75</v>
      </c>
      <c r="D255" s="103">
        <v>44859</v>
      </c>
    </row>
    <row r="256" spans="1:4" ht="19.5" customHeight="1" x14ac:dyDescent="0.2">
      <c r="A256" s="61" t="s">
        <v>94</v>
      </c>
      <c r="B256" s="175" t="s">
        <v>92</v>
      </c>
      <c r="C256" s="101">
        <v>332.8</v>
      </c>
      <c r="D256" s="103">
        <v>44853</v>
      </c>
    </row>
    <row r="257" spans="1:4" ht="19.5" customHeight="1" x14ac:dyDescent="0.2">
      <c r="A257" s="61" t="s">
        <v>500</v>
      </c>
      <c r="B257" s="175" t="s">
        <v>103</v>
      </c>
      <c r="C257" s="101">
        <v>330.87</v>
      </c>
      <c r="D257" s="103">
        <v>44859</v>
      </c>
    </row>
    <row r="258" spans="1:4" ht="19.5" customHeight="1" x14ac:dyDescent="0.2">
      <c r="A258" s="61" t="s">
        <v>501</v>
      </c>
      <c r="B258" s="175" t="s">
        <v>502</v>
      </c>
      <c r="C258" s="101">
        <v>320.88</v>
      </c>
      <c r="D258" s="103">
        <v>44852</v>
      </c>
    </row>
    <row r="259" spans="1:4" ht="19.5" customHeight="1" x14ac:dyDescent="0.2">
      <c r="A259" s="61" t="s">
        <v>503</v>
      </c>
      <c r="B259" s="175" t="s">
        <v>115</v>
      </c>
      <c r="C259" s="101">
        <v>319.73</v>
      </c>
      <c r="D259" s="103">
        <v>44839</v>
      </c>
    </row>
    <row r="260" spans="1:4" ht="19.5" customHeight="1" x14ac:dyDescent="0.2">
      <c r="A260" s="61" t="s">
        <v>94</v>
      </c>
      <c r="B260" s="175" t="s">
        <v>92</v>
      </c>
      <c r="C260" s="101">
        <v>318.7</v>
      </c>
      <c r="D260" s="103">
        <v>44844</v>
      </c>
    </row>
    <row r="261" spans="1:4" ht="19.5" customHeight="1" x14ac:dyDescent="0.2">
      <c r="A261" s="61" t="s">
        <v>504</v>
      </c>
      <c r="B261" s="175" t="s">
        <v>379</v>
      </c>
      <c r="C261" s="101">
        <v>311.75</v>
      </c>
      <c r="D261" s="103">
        <v>44852</v>
      </c>
    </row>
    <row r="262" spans="1:4" ht="19.5" customHeight="1" x14ac:dyDescent="0.2">
      <c r="A262" s="61" t="s">
        <v>505</v>
      </c>
      <c r="B262" s="175" t="s">
        <v>506</v>
      </c>
      <c r="C262" s="101">
        <v>301.27</v>
      </c>
      <c r="D262" s="103">
        <v>44853</v>
      </c>
    </row>
    <row r="263" spans="1:4" ht="19.5" customHeight="1" x14ac:dyDescent="0.2">
      <c r="A263" s="61" t="s">
        <v>507</v>
      </c>
      <c r="B263" s="175" t="s">
        <v>508</v>
      </c>
      <c r="C263" s="101">
        <v>300</v>
      </c>
      <c r="D263" s="103">
        <v>44840</v>
      </c>
    </row>
    <row r="264" spans="1:4" ht="19.5" customHeight="1" x14ac:dyDescent="0.2">
      <c r="A264" s="61" t="s">
        <v>197</v>
      </c>
      <c r="B264" s="175" t="s">
        <v>97</v>
      </c>
      <c r="C264" s="101">
        <v>295</v>
      </c>
      <c r="D264" s="103">
        <v>44865</v>
      </c>
    </row>
    <row r="265" spans="1:4" ht="19.5" customHeight="1" x14ac:dyDescent="0.2">
      <c r="A265" s="61" t="s">
        <v>127</v>
      </c>
      <c r="B265" s="175" t="s">
        <v>509</v>
      </c>
      <c r="C265" s="101">
        <v>289.42</v>
      </c>
      <c r="D265" s="103">
        <v>44860</v>
      </c>
    </row>
    <row r="266" spans="1:4" ht="19.5" customHeight="1" x14ac:dyDescent="0.2">
      <c r="A266" s="61" t="s">
        <v>401</v>
      </c>
      <c r="B266" s="175" t="s">
        <v>107</v>
      </c>
      <c r="C266" s="101">
        <v>286.52</v>
      </c>
      <c r="D266" s="103">
        <v>44847</v>
      </c>
    </row>
    <row r="267" spans="1:4" ht="19.5" customHeight="1" x14ac:dyDescent="0.2">
      <c r="A267" s="61" t="s">
        <v>493</v>
      </c>
      <c r="B267" s="175" t="s">
        <v>97</v>
      </c>
      <c r="C267" s="101">
        <v>285</v>
      </c>
      <c r="D267" s="103">
        <v>44865</v>
      </c>
    </row>
    <row r="268" spans="1:4" ht="19.5" customHeight="1" x14ac:dyDescent="0.2">
      <c r="A268" s="61" t="s">
        <v>166</v>
      </c>
      <c r="B268" s="175" t="s">
        <v>97</v>
      </c>
      <c r="C268" s="101">
        <v>280</v>
      </c>
      <c r="D268" s="103">
        <v>44839</v>
      </c>
    </row>
    <row r="269" spans="1:4" ht="19.5" customHeight="1" x14ac:dyDescent="0.2">
      <c r="A269" s="61" t="s">
        <v>510</v>
      </c>
      <c r="B269" s="175" t="s">
        <v>511</v>
      </c>
      <c r="C269" s="101">
        <v>270.5</v>
      </c>
      <c r="D269" s="103">
        <v>44846</v>
      </c>
    </row>
    <row r="270" spans="1:4" ht="19.5" customHeight="1" x14ac:dyDescent="0.2">
      <c r="A270" s="61" t="s">
        <v>512</v>
      </c>
      <c r="B270" s="175" t="s">
        <v>103</v>
      </c>
      <c r="C270" s="101">
        <v>265</v>
      </c>
      <c r="D270" s="103">
        <v>44859</v>
      </c>
    </row>
    <row r="271" spans="1:4" ht="19.5" customHeight="1" x14ac:dyDescent="0.2">
      <c r="A271" s="61" t="s">
        <v>431</v>
      </c>
      <c r="B271" s="175" t="s">
        <v>513</v>
      </c>
      <c r="C271" s="101">
        <v>264</v>
      </c>
      <c r="D271" s="103">
        <v>44853</v>
      </c>
    </row>
    <row r="272" spans="1:4" ht="19.5" customHeight="1" x14ac:dyDescent="0.2">
      <c r="A272" s="61" t="s">
        <v>514</v>
      </c>
      <c r="B272" s="175" t="s">
        <v>515</v>
      </c>
      <c r="C272" s="101">
        <v>261.89999999999998</v>
      </c>
      <c r="D272" s="103">
        <v>44859</v>
      </c>
    </row>
    <row r="273" spans="1:4" ht="19.5" customHeight="1" x14ac:dyDescent="0.2">
      <c r="A273" s="61" t="s">
        <v>251</v>
      </c>
      <c r="B273" s="175" t="s">
        <v>107</v>
      </c>
      <c r="C273" s="101">
        <v>260</v>
      </c>
      <c r="D273" s="103">
        <v>44852</v>
      </c>
    </row>
    <row r="274" spans="1:4" ht="19.5" customHeight="1" x14ac:dyDescent="0.2">
      <c r="A274" s="61" t="s">
        <v>516</v>
      </c>
      <c r="B274" s="175" t="s">
        <v>184</v>
      </c>
      <c r="C274" s="101">
        <v>260</v>
      </c>
      <c r="D274" s="103">
        <v>44852</v>
      </c>
    </row>
    <row r="275" spans="1:4" ht="19.5" customHeight="1" x14ac:dyDescent="0.2">
      <c r="A275" s="61" t="s">
        <v>240</v>
      </c>
      <c r="B275" s="175" t="s">
        <v>517</v>
      </c>
      <c r="C275" s="101">
        <v>255</v>
      </c>
      <c r="D275" s="103">
        <v>44865</v>
      </c>
    </row>
    <row r="276" spans="1:4" ht="19.5" customHeight="1" x14ac:dyDescent="0.2">
      <c r="A276" s="61" t="s">
        <v>251</v>
      </c>
      <c r="B276" s="175" t="s">
        <v>107</v>
      </c>
      <c r="C276" s="101">
        <v>253.68</v>
      </c>
      <c r="D276" s="103">
        <v>44839</v>
      </c>
    </row>
    <row r="277" spans="1:4" ht="19.5" customHeight="1" x14ac:dyDescent="0.2">
      <c r="A277" s="61" t="s">
        <v>518</v>
      </c>
      <c r="B277" s="175" t="s">
        <v>239</v>
      </c>
      <c r="C277" s="101">
        <v>250</v>
      </c>
      <c r="D277" s="103">
        <v>44859</v>
      </c>
    </row>
    <row r="278" spans="1:4" ht="19.5" customHeight="1" x14ac:dyDescent="0.2">
      <c r="A278" s="61" t="s">
        <v>519</v>
      </c>
      <c r="B278" s="175" t="s">
        <v>520</v>
      </c>
      <c r="C278" s="101">
        <v>250</v>
      </c>
      <c r="D278" s="103">
        <v>44860</v>
      </c>
    </row>
    <row r="279" spans="1:4" ht="19.5" customHeight="1" x14ac:dyDescent="0.2">
      <c r="A279" s="61" t="s">
        <v>521</v>
      </c>
      <c r="B279" s="175" t="s">
        <v>522</v>
      </c>
      <c r="C279" s="101">
        <v>250</v>
      </c>
      <c r="D279" s="103">
        <v>44860</v>
      </c>
    </row>
    <row r="280" spans="1:4" ht="19.5" customHeight="1" x14ac:dyDescent="0.2">
      <c r="A280" s="61" t="s">
        <v>168</v>
      </c>
      <c r="B280" s="175" t="s">
        <v>523</v>
      </c>
      <c r="C280" s="101">
        <v>240</v>
      </c>
      <c r="D280" s="103">
        <v>44853</v>
      </c>
    </row>
    <row r="281" spans="1:4" ht="19.5" customHeight="1" x14ac:dyDescent="0.2">
      <c r="A281" s="61" t="s">
        <v>524</v>
      </c>
      <c r="B281" s="175" t="s">
        <v>525</v>
      </c>
      <c r="C281" s="101">
        <v>231</v>
      </c>
      <c r="D281" s="103">
        <v>44859</v>
      </c>
    </row>
    <row r="282" spans="1:4" ht="19.5" customHeight="1" x14ac:dyDescent="0.2">
      <c r="A282" s="61" t="s">
        <v>441</v>
      </c>
      <c r="B282" s="175" t="s">
        <v>526</v>
      </c>
      <c r="C282" s="101">
        <v>225</v>
      </c>
      <c r="D282" s="103">
        <v>44860</v>
      </c>
    </row>
    <row r="283" spans="1:4" ht="19.5" customHeight="1" x14ac:dyDescent="0.2">
      <c r="A283" s="61" t="s">
        <v>527</v>
      </c>
      <c r="B283" s="175" t="s">
        <v>528</v>
      </c>
      <c r="C283" s="101">
        <v>225</v>
      </c>
      <c r="D283" s="103">
        <v>44860</v>
      </c>
    </row>
    <row r="284" spans="1:4" ht="19.5" customHeight="1" x14ac:dyDescent="0.2">
      <c r="A284" s="61" t="s">
        <v>529</v>
      </c>
      <c r="B284" s="175" t="s">
        <v>530</v>
      </c>
      <c r="C284" s="101">
        <v>223.25</v>
      </c>
      <c r="D284" s="103">
        <v>44846</v>
      </c>
    </row>
    <row r="285" spans="1:4" ht="19.5" customHeight="1" x14ac:dyDescent="0.2">
      <c r="A285" s="61" t="s">
        <v>127</v>
      </c>
      <c r="B285" s="175" t="s">
        <v>379</v>
      </c>
      <c r="C285" s="101">
        <v>215.13</v>
      </c>
      <c r="D285" s="103">
        <v>44839</v>
      </c>
    </row>
    <row r="286" spans="1:4" ht="19.5" customHeight="1" x14ac:dyDescent="0.2">
      <c r="A286" s="61" t="s">
        <v>136</v>
      </c>
      <c r="B286" s="175" t="s">
        <v>97</v>
      </c>
      <c r="C286" s="101">
        <v>211.43</v>
      </c>
      <c r="D286" s="103">
        <v>44853</v>
      </c>
    </row>
    <row r="287" spans="1:4" ht="19.5" customHeight="1" x14ac:dyDescent="0.2">
      <c r="A287" s="61" t="s">
        <v>118</v>
      </c>
      <c r="B287" s="175" t="s">
        <v>107</v>
      </c>
      <c r="C287" s="101">
        <v>210</v>
      </c>
      <c r="D287" s="103">
        <v>44846</v>
      </c>
    </row>
    <row r="288" spans="1:4" ht="19.5" customHeight="1" x14ac:dyDescent="0.2">
      <c r="A288" s="61" t="s">
        <v>531</v>
      </c>
      <c r="B288" s="175" t="s">
        <v>532</v>
      </c>
      <c r="C288" s="101">
        <v>208.76</v>
      </c>
      <c r="D288" s="103">
        <v>44861</v>
      </c>
    </row>
    <row r="289" spans="1:4" ht="19.5" customHeight="1" x14ac:dyDescent="0.2">
      <c r="A289" s="61" t="s">
        <v>223</v>
      </c>
      <c r="B289" s="175" t="s">
        <v>97</v>
      </c>
      <c r="C289" s="101">
        <v>204.39</v>
      </c>
      <c r="D289" s="103">
        <v>44865</v>
      </c>
    </row>
    <row r="290" spans="1:4" ht="19.5" customHeight="1" x14ac:dyDescent="0.2">
      <c r="A290" s="61" t="s">
        <v>533</v>
      </c>
      <c r="B290" s="175" t="s">
        <v>534</v>
      </c>
      <c r="C290" s="101">
        <v>203.69</v>
      </c>
      <c r="D290" s="103">
        <v>44838</v>
      </c>
    </row>
    <row r="291" spans="1:4" ht="19.5" customHeight="1" x14ac:dyDescent="0.2">
      <c r="A291" s="61" t="s">
        <v>535</v>
      </c>
      <c r="B291" s="175" t="s">
        <v>536</v>
      </c>
      <c r="C291" s="101">
        <v>200</v>
      </c>
      <c r="D291" s="103">
        <v>44847</v>
      </c>
    </row>
    <row r="292" spans="1:4" ht="19.5" customHeight="1" x14ac:dyDescent="0.2">
      <c r="A292" s="61" t="s">
        <v>262</v>
      </c>
      <c r="B292" s="175" t="s">
        <v>537</v>
      </c>
      <c r="C292" s="101">
        <v>200</v>
      </c>
      <c r="D292" s="103">
        <v>44852</v>
      </c>
    </row>
    <row r="293" spans="1:4" ht="19.5" customHeight="1" x14ac:dyDescent="0.2">
      <c r="A293" s="61" t="s">
        <v>262</v>
      </c>
      <c r="B293" s="175" t="s">
        <v>538</v>
      </c>
      <c r="C293" s="101">
        <v>200</v>
      </c>
      <c r="D293" s="103">
        <v>44860</v>
      </c>
    </row>
    <row r="294" spans="1:4" ht="19.5" customHeight="1" x14ac:dyDescent="0.2">
      <c r="A294" s="61" t="s">
        <v>539</v>
      </c>
      <c r="B294" s="175" t="s">
        <v>540</v>
      </c>
      <c r="C294" s="101">
        <v>197.38</v>
      </c>
      <c r="D294" s="103">
        <v>44846</v>
      </c>
    </row>
    <row r="295" spans="1:4" ht="19.5" customHeight="1" x14ac:dyDescent="0.2">
      <c r="A295" s="61" t="s">
        <v>206</v>
      </c>
      <c r="B295" s="175" t="s">
        <v>207</v>
      </c>
      <c r="C295" s="101">
        <v>195</v>
      </c>
      <c r="D295" s="103">
        <v>44846</v>
      </c>
    </row>
    <row r="296" spans="1:4" ht="19.5" customHeight="1" x14ac:dyDescent="0.2">
      <c r="A296" s="61" t="s">
        <v>133</v>
      </c>
      <c r="B296" s="175" t="s">
        <v>205</v>
      </c>
      <c r="C296" s="101">
        <v>192</v>
      </c>
      <c r="D296" s="103">
        <v>44859</v>
      </c>
    </row>
    <row r="297" spans="1:4" ht="19.5" customHeight="1" x14ac:dyDescent="0.2">
      <c r="A297" s="61" t="s">
        <v>243</v>
      </c>
      <c r="B297" s="175" t="s">
        <v>121</v>
      </c>
      <c r="C297" s="101">
        <v>186.2</v>
      </c>
      <c r="D297" s="103">
        <v>44846</v>
      </c>
    </row>
    <row r="298" spans="1:4" ht="19.5" customHeight="1" x14ac:dyDescent="0.2">
      <c r="A298" s="61" t="s">
        <v>441</v>
      </c>
      <c r="B298" s="175" t="s">
        <v>541</v>
      </c>
      <c r="C298" s="101">
        <v>184</v>
      </c>
      <c r="D298" s="103">
        <v>44865</v>
      </c>
    </row>
    <row r="299" spans="1:4" ht="19.5" customHeight="1" x14ac:dyDescent="0.2">
      <c r="A299" s="61" t="s">
        <v>152</v>
      </c>
      <c r="B299" s="175" t="s">
        <v>151</v>
      </c>
      <c r="C299" s="101">
        <v>183.68</v>
      </c>
      <c r="D299" s="103">
        <v>44838</v>
      </c>
    </row>
    <row r="300" spans="1:4" ht="19.5" customHeight="1" x14ac:dyDescent="0.2">
      <c r="A300" s="61" t="s">
        <v>542</v>
      </c>
      <c r="B300" s="175" t="s">
        <v>543</v>
      </c>
      <c r="C300" s="101">
        <v>183.13</v>
      </c>
      <c r="D300" s="103">
        <v>44846</v>
      </c>
    </row>
    <row r="301" spans="1:4" ht="19.5" customHeight="1" x14ac:dyDescent="0.2">
      <c r="A301" s="61" t="s">
        <v>544</v>
      </c>
      <c r="B301" s="175" t="s">
        <v>111</v>
      </c>
      <c r="C301" s="101">
        <v>180</v>
      </c>
      <c r="D301" s="103">
        <v>44852</v>
      </c>
    </row>
    <row r="302" spans="1:4" ht="19.5" customHeight="1" x14ac:dyDescent="0.2">
      <c r="A302" s="61" t="s">
        <v>545</v>
      </c>
      <c r="B302" s="175" t="s">
        <v>546</v>
      </c>
      <c r="C302" s="101">
        <v>179.17</v>
      </c>
      <c r="D302" s="103">
        <v>44846</v>
      </c>
    </row>
    <row r="303" spans="1:4" ht="19.5" customHeight="1" x14ac:dyDescent="0.2">
      <c r="A303" s="61" t="s">
        <v>260</v>
      </c>
      <c r="B303" s="175" t="s">
        <v>203</v>
      </c>
      <c r="C303" s="101">
        <v>176.75</v>
      </c>
      <c r="D303" s="103">
        <v>44839</v>
      </c>
    </row>
    <row r="304" spans="1:4" ht="19.5" customHeight="1" x14ac:dyDescent="0.2">
      <c r="A304" s="61" t="s">
        <v>169</v>
      </c>
      <c r="B304" s="175" t="s">
        <v>257</v>
      </c>
      <c r="C304" s="101">
        <v>175</v>
      </c>
      <c r="D304" s="103">
        <v>44846</v>
      </c>
    </row>
    <row r="305" spans="1:4" ht="19.5" customHeight="1" x14ac:dyDescent="0.2">
      <c r="A305" s="61" t="s">
        <v>417</v>
      </c>
      <c r="B305" s="175" t="s">
        <v>547</v>
      </c>
      <c r="C305" s="101">
        <v>174</v>
      </c>
      <c r="D305" s="103">
        <v>44865</v>
      </c>
    </row>
    <row r="306" spans="1:4" ht="19.5" customHeight="1" x14ac:dyDescent="0.2">
      <c r="A306" s="61" t="s">
        <v>185</v>
      </c>
      <c r="B306" s="175" t="s">
        <v>117</v>
      </c>
      <c r="C306" s="101">
        <v>173.34</v>
      </c>
      <c r="D306" s="103">
        <v>44846</v>
      </c>
    </row>
    <row r="307" spans="1:4" ht="19.5" customHeight="1" x14ac:dyDescent="0.2">
      <c r="A307" s="61" t="s">
        <v>548</v>
      </c>
      <c r="B307" s="175" t="s">
        <v>530</v>
      </c>
      <c r="C307" s="101">
        <v>171.38</v>
      </c>
      <c r="D307" s="103">
        <v>44846</v>
      </c>
    </row>
    <row r="308" spans="1:4" ht="19.5" customHeight="1" x14ac:dyDescent="0.2">
      <c r="A308" s="61" t="s">
        <v>135</v>
      </c>
      <c r="B308" s="175" t="s">
        <v>165</v>
      </c>
      <c r="C308" s="101">
        <v>169.47</v>
      </c>
      <c r="D308" s="103">
        <v>44853</v>
      </c>
    </row>
    <row r="309" spans="1:4" ht="19.5" customHeight="1" x14ac:dyDescent="0.2">
      <c r="A309" s="61" t="s">
        <v>549</v>
      </c>
      <c r="B309" s="175" t="s">
        <v>541</v>
      </c>
      <c r="C309" s="101">
        <v>168.2</v>
      </c>
      <c r="D309" s="103">
        <v>44865</v>
      </c>
    </row>
    <row r="310" spans="1:4" ht="19.5" customHeight="1" x14ac:dyDescent="0.2">
      <c r="A310" s="61" t="s">
        <v>550</v>
      </c>
      <c r="B310" s="175" t="s">
        <v>103</v>
      </c>
      <c r="C310" s="101">
        <v>166</v>
      </c>
      <c r="D310" s="103">
        <v>44839</v>
      </c>
    </row>
    <row r="311" spans="1:4" ht="19.5" customHeight="1" x14ac:dyDescent="0.2">
      <c r="A311" s="61" t="s">
        <v>447</v>
      </c>
      <c r="B311" s="175" t="s">
        <v>111</v>
      </c>
      <c r="C311" s="101">
        <v>165</v>
      </c>
      <c r="D311" s="103">
        <v>44846</v>
      </c>
    </row>
    <row r="312" spans="1:4" ht="19.5" customHeight="1" x14ac:dyDescent="0.2">
      <c r="A312" s="61" t="s">
        <v>133</v>
      </c>
      <c r="B312" s="175" t="s">
        <v>551</v>
      </c>
      <c r="C312" s="101">
        <v>165</v>
      </c>
      <c r="D312" s="103">
        <v>44846</v>
      </c>
    </row>
    <row r="313" spans="1:4" ht="19.5" customHeight="1" x14ac:dyDescent="0.2">
      <c r="A313" s="61" t="s">
        <v>552</v>
      </c>
      <c r="B313" s="175" t="s">
        <v>117</v>
      </c>
      <c r="C313" s="101">
        <v>163.85</v>
      </c>
      <c r="D313" s="103">
        <v>44853</v>
      </c>
    </row>
    <row r="314" spans="1:4" ht="19.5" customHeight="1" x14ac:dyDescent="0.2">
      <c r="A314" s="61" t="s">
        <v>167</v>
      </c>
      <c r="B314" s="175" t="s">
        <v>106</v>
      </c>
      <c r="C314" s="101">
        <v>162.91</v>
      </c>
      <c r="D314" s="103">
        <v>44852</v>
      </c>
    </row>
    <row r="315" spans="1:4" ht="19.5" customHeight="1" x14ac:dyDescent="0.2">
      <c r="A315" s="61" t="s">
        <v>553</v>
      </c>
      <c r="B315" s="175" t="s">
        <v>449</v>
      </c>
      <c r="C315" s="101">
        <v>162</v>
      </c>
      <c r="D315" s="103">
        <v>44846</v>
      </c>
    </row>
    <row r="316" spans="1:4" ht="19.5" customHeight="1" x14ac:dyDescent="0.2">
      <c r="A316" s="61" t="s">
        <v>554</v>
      </c>
      <c r="B316" s="175" t="s">
        <v>151</v>
      </c>
      <c r="C316" s="101">
        <v>160.16</v>
      </c>
      <c r="D316" s="103">
        <v>44852</v>
      </c>
    </row>
    <row r="317" spans="1:4" ht="19.5" customHeight="1" x14ac:dyDescent="0.2">
      <c r="A317" s="61" t="s">
        <v>202</v>
      </c>
      <c r="B317" s="175" t="s">
        <v>203</v>
      </c>
      <c r="C317" s="101">
        <v>157.5</v>
      </c>
      <c r="D317" s="103">
        <v>44838</v>
      </c>
    </row>
    <row r="318" spans="1:4" ht="19.5" customHeight="1" x14ac:dyDescent="0.2">
      <c r="A318" s="61" t="s">
        <v>555</v>
      </c>
      <c r="B318" s="175" t="s">
        <v>556</v>
      </c>
      <c r="C318" s="101">
        <v>156.75</v>
      </c>
      <c r="D318" s="103">
        <v>44859</v>
      </c>
    </row>
    <row r="319" spans="1:4" ht="19.5" customHeight="1" x14ac:dyDescent="0.2">
      <c r="A319" s="61" t="s">
        <v>557</v>
      </c>
      <c r="B319" s="175" t="s">
        <v>558</v>
      </c>
      <c r="C319" s="101">
        <v>152.25</v>
      </c>
      <c r="D319" s="103">
        <v>44846</v>
      </c>
    </row>
    <row r="320" spans="1:4" ht="19.5" customHeight="1" x14ac:dyDescent="0.2">
      <c r="A320" s="61" t="s">
        <v>559</v>
      </c>
      <c r="B320" s="175" t="s">
        <v>162</v>
      </c>
      <c r="C320" s="101">
        <v>150</v>
      </c>
      <c r="D320" s="103">
        <v>44839</v>
      </c>
    </row>
    <row r="321" spans="1:4" ht="19.5" customHeight="1" x14ac:dyDescent="0.2">
      <c r="A321" s="61" t="s">
        <v>560</v>
      </c>
      <c r="B321" s="175" t="s">
        <v>561</v>
      </c>
      <c r="C321" s="101">
        <v>150</v>
      </c>
      <c r="D321" s="103">
        <v>44861</v>
      </c>
    </row>
    <row r="322" spans="1:4" ht="19.5" customHeight="1" x14ac:dyDescent="0.2">
      <c r="A322" s="61" t="s">
        <v>498</v>
      </c>
      <c r="B322" s="175" t="s">
        <v>562</v>
      </c>
      <c r="C322" s="101">
        <v>149.88</v>
      </c>
      <c r="D322" s="103">
        <v>44846</v>
      </c>
    </row>
    <row r="323" spans="1:4" ht="19.5" customHeight="1" x14ac:dyDescent="0.2">
      <c r="A323" s="61" t="s">
        <v>563</v>
      </c>
      <c r="B323" s="175" t="s">
        <v>564</v>
      </c>
      <c r="C323" s="101">
        <v>147.12</v>
      </c>
      <c r="D323" s="103">
        <v>44860</v>
      </c>
    </row>
    <row r="324" spans="1:4" ht="19.5" customHeight="1" x14ac:dyDescent="0.2">
      <c r="A324" s="61" t="s">
        <v>565</v>
      </c>
      <c r="B324" s="175" t="s">
        <v>203</v>
      </c>
      <c r="C324" s="101">
        <v>142.5</v>
      </c>
      <c r="D324" s="103">
        <v>44839</v>
      </c>
    </row>
    <row r="325" spans="1:4" ht="19.5" customHeight="1" x14ac:dyDescent="0.2">
      <c r="A325" s="61" t="s">
        <v>566</v>
      </c>
      <c r="B325" s="175" t="s">
        <v>567</v>
      </c>
      <c r="C325" s="101">
        <v>142.5</v>
      </c>
      <c r="D325" s="103">
        <v>44846</v>
      </c>
    </row>
    <row r="326" spans="1:4" ht="19.5" customHeight="1" x14ac:dyDescent="0.2">
      <c r="A326" s="61" t="s">
        <v>258</v>
      </c>
      <c r="B326" s="175" t="s">
        <v>151</v>
      </c>
      <c r="C326" s="101">
        <v>139</v>
      </c>
      <c r="D326" s="103">
        <v>44838</v>
      </c>
    </row>
    <row r="327" spans="1:4" ht="19.5" customHeight="1" x14ac:dyDescent="0.2">
      <c r="A327" s="61" t="s">
        <v>568</v>
      </c>
      <c r="B327" s="175" t="s">
        <v>477</v>
      </c>
      <c r="C327" s="101">
        <v>138.75</v>
      </c>
      <c r="D327" s="103">
        <v>44846</v>
      </c>
    </row>
    <row r="328" spans="1:4" ht="19.5" customHeight="1" x14ac:dyDescent="0.2">
      <c r="A328" s="61" t="s">
        <v>569</v>
      </c>
      <c r="B328" s="175" t="s">
        <v>477</v>
      </c>
      <c r="C328" s="101">
        <v>138.75</v>
      </c>
      <c r="D328" s="103">
        <v>44846</v>
      </c>
    </row>
    <row r="329" spans="1:4" ht="19.5" customHeight="1" x14ac:dyDescent="0.2">
      <c r="A329" s="61" t="s">
        <v>119</v>
      </c>
      <c r="B329" s="175" t="s">
        <v>98</v>
      </c>
      <c r="C329" s="101">
        <v>135.69999999999999</v>
      </c>
      <c r="D329" s="103">
        <v>44852</v>
      </c>
    </row>
    <row r="330" spans="1:4" ht="19.5" customHeight="1" x14ac:dyDescent="0.2">
      <c r="A330" s="61" t="s">
        <v>570</v>
      </c>
      <c r="B330" s="175" t="s">
        <v>502</v>
      </c>
      <c r="C330" s="101">
        <v>130</v>
      </c>
      <c r="D330" s="103">
        <v>44846</v>
      </c>
    </row>
    <row r="331" spans="1:4" ht="19.5" customHeight="1" x14ac:dyDescent="0.2">
      <c r="A331" s="61" t="s">
        <v>271</v>
      </c>
      <c r="B331" s="175" t="s">
        <v>170</v>
      </c>
      <c r="C331" s="101">
        <v>130</v>
      </c>
      <c r="D331" s="103">
        <v>44859</v>
      </c>
    </row>
    <row r="332" spans="1:4" ht="19.5" customHeight="1" x14ac:dyDescent="0.2">
      <c r="A332" s="61" t="s">
        <v>571</v>
      </c>
      <c r="B332" s="175" t="s">
        <v>532</v>
      </c>
      <c r="C332" s="101">
        <v>130</v>
      </c>
      <c r="D332" s="103">
        <v>44861</v>
      </c>
    </row>
    <row r="333" spans="1:4" ht="19.5" customHeight="1" x14ac:dyDescent="0.2">
      <c r="A333" s="61" t="s">
        <v>140</v>
      </c>
      <c r="B333" s="175" t="s">
        <v>96</v>
      </c>
      <c r="C333" s="101">
        <v>128.52000000000001</v>
      </c>
      <c r="D333" s="103">
        <v>44860</v>
      </c>
    </row>
    <row r="334" spans="1:4" ht="19.5" customHeight="1" x14ac:dyDescent="0.2">
      <c r="A334" s="61" t="s">
        <v>135</v>
      </c>
      <c r="B334" s="175" t="s">
        <v>228</v>
      </c>
      <c r="C334" s="101">
        <v>125.7</v>
      </c>
      <c r="D334" s="103">
        <v>44846</v>
      </c>
    </row>
    <row r="335" spans="1:4" ht="19.5" customHeight="1" x14ac:dyDescent="0.2">
      <c r="A335" s="61" t="s">
        <v>572</v>
      </c>
      <c r="B335" s="175" t="s">
        <v>184</v>
      </c>
      <c r="C335" s="101">
        <v>125</v>
      </c>
      <c r="D335" s="103">
        <v>44859</v>
      </c>
    </row>
    <row r="336" spans="1:4" ht="19.5" customHeight="1" x14ac:dyDescent="0.2">
      <c r="A336" s="61" t="s">
        <v>573</v>
      </c>
      <c r="B336" s="175" t="s">
        <v>114</v>
      </c>
      <c r="C336" s="101">
        <v>123.92</v>
      </c>
      <c r="D336" s="103">
        <v>44847</v>
      </c>
    </row>
    <row r="337" spans="1:4" ht="19.5" customHeight="1" x14ac:dyDescent="0.2">
      <c r="A337" s="61" t="s">
        <v>263</v>
      </c>
      <c r="B337" s="175" t="s">
        <v>248</v>
      </c>
      <c r="C337" s="101">
        <v>122.04</v>
      </c>
      <c r="D337" s="103">
        <v>44846</v>
      </c>
    </row>
    <row r="338" spans="1:4" ht="19.5" customHeight="1" x14ac:dyDescent="0.2">
      <c r="A338" s="61" t="s">
        <v>574</v>
      </c>
      <c r="B338" s="175" t="s">
        <v>575</v>
      </c>
      <c r="C338" s="101">
        <v>120.13</v>
      </c>
      <c r="D338" s="103">
        <v>44859</v>
      </c>
    </row>
    <row r="339" spans="1:4" ht="19.5" customHeight="1" x14ac:dyDescent="0.2">
      <c r="A339" s="61" t="s">
        <v>272</v>
      </c>
      <c r="B339" s="175" t="s">
        <v>576</v>
      </c>
      <c r="C339" s="101">
        <v>120</v>
      </c>
      <c r="D339" s="103">
        <v>44839</v>
      </c>
    </row>
    <row r="340" spans="1:4" ht="19.5" customHeight="1" x14ac:dyDescent="0.2">
      <c r="A340" s="61" t="s">
        <v>577</v>
      </c>
      <c r="B340" s="175" t="s">
        <v>151</v>
      </c>
      <c r="C340" s="101">
        <v>119.13</v>
      </c>
      <c r="D340" s="103">
        <v>44860</v>
      </c>
    </row>
    <row r="341" spans="1:4" ht="19.5" customHeight="1" x14ac:dyDescent="0.2">
      <c r="A341" s="61" t="s">
        <v>578</v>
      </c>
      <c r="B341" s="175" t="s">
        <v>579</v>
      </c>
      <c r="C341" s="101">
        <v>118.6</v>
      </c>
      <c r="D341" s="103">
        <v>44853</v>
      </c>
    </row>
    <row r="342" spans="1:4" ht="19.5" customHeight="1" x14ac:dyDescent="0.2">
      <c r="A342" s="61" t="s">
        <v>229</v>
      </c>
      <c r="B342" s="175" t="s">
        <v>580</v>
      </c>
      <c r="C342" s="101">
        <v>117.72</v>
      </c>
      <c r="D342" s="103">
        <v>44839</v>
      </c>
    </row>
    <row r="343" spans="1:4" ht="19.5" customHeight="1" x14ac:dyDescent="0.2">
      <c r="A343" s="61" t="s">
        <v>229</v>
      </c>
      <c r="B343" s="175" t="s">
        <v>580</v>
      </c>
      <c r="C343" s="101">
        <v>117.72</v>
      </c>
      <c r="D343" s="103">
        <v>44859</v>
      </c>
    </row>
    <row r="344" spans="1:4" ht="19.5" customHeight="1" x14ac:dyDescent="0.2">
      <c r="A344" s="61" t="s">
        <v>581</v>
      </c>
      <c r="B344" s="175" t="s">
        <v>482</v>
      </c>
      <c r="C344" s="101">
        <v>117.22</v>
      </c>
      <c r="D344" s="103">
        <v>44852</v>
      </c>
    </row>
    <row r="345" spans="1:4" ht="19.5" customHeight="1" x14ac:dyDescent="0.2">
      <c r="A345" s="61" t="s">
        <v>266</v>
      </c>
      <c r="B345" s="175" t="s">
        <v>582</v>
      </c>
      <c r="C345" s="101">
        <v>115.63</v>
      </c>
      <c r="D345" s="103">
        <v>44846</v>
      </c>
    </row>
    <row r="346" spans="1:4" ht="19.5" customHeight="1" x14ac:dyDescent="0.2">
      <c r="A346" s="61" t="s">
        <v>583</v>
      </c>
      <c r="B346" s="175" t="s">
        <v>584</v>
      </c>
      <c r="C346" s="101">
        <v>115.5</v>
      </c>
      <c r="D346" s="103">
        <v>44859</v>
      </c>
    </row>
    <row r="347" spans="1:4" ht="19.5" customHeight="1" x14ac:dyDescent="0.2">
      <c r="A347" s="61" t="s">
        <v>585</v>
      </c>
      <c r="B347" s="175" t="s">
        <v>532</v>
      </c>
      <c r="C347" s="101">
        <v>114.63</v>
      </c>
      <c r="D347" s="103">
        <v>44861</v>
      </c>
    </row>
    <row r="348" spans="1:4" ht="19.5" customHeight="1" x14ac:dyDescent="0.2">
      <c r="A348" s="61" t="s">
        <v>112</v>
      </c>
      <c r="B348" s="175" t="s">
        <v>259</v>
      </c>
      <c r="C348" s="101">
        <v>113.97</v>
      </c>
      <c r="D348" s="103">
        <v>44860</v>
      </c>
    </row>
    <row r="349" spans="1:4" ht="19.5" customHeight="1" x14ac:dyDescent="0.2">
      <c r="A349" s="61" t="s">
        <v>586</v>
      </c>
      <c r="B349" s="175" t="s">
        <v>199</v>
      </c>
      <c r="C349" s="101">
        <v>113.44</v>
      </c>
      <c r="D349" s="103">
        <v>44852</v>
      </c>
    </row>
    <row r="350" spans="1:4" ht="19.5" customHeight="1" x14ac:dyDescent="0.2">
      <c r="A350" s="61" t="s">
        <v>587</v>
      </c>
      <c r="B350" s="175" t="s">
        <v>588</v>
      </c>
      <c r="C350" s="101">
        <v>110</v>
      </c>
      <c r="D350" s="103">
        <v>44852</v>
      </c>
    </row>
    <row r="351" spans="1:4" ht="19.5" customHeight="1" x14ac:dyDescent="0.2">
      <c r="A351" s="61" t="s">
        <v>589</v>
      </c>
      <c r="B351" s="175" t="s">
        <v>590</v>
      </c>
      <c r="C351" s="101">
        <v>105</v>
      </c>
      <c r="D351" s="103">
        <v>44860</v>
      </c>
    </row>
    <row r="352" spans="1:4" ht="19.5" customHeight="1" x14ac:dyDescent="0.2">
      <c r="A352" s="61" t="s">
        <v>591</v>
      </c>
      <c r="B352" s="175" t="s">
        <v>117</v>
      </c>
      <c r="C352" s="101">
        <v>104.75</v>
      </c>
      <c r="D352" s="103">
        <v>44846</v>
      </c>
    </row>
    <row r="353" spans="1:4" ht="19.5" customHeight="1" x14ac:dyDescent="0.2">
      <c r="A353" s="61" t="s">
        <v>592</v>
      </c>
      <c r="B353" s="175" t="s">
        <v>534</v>
      </c>
      <c r="C353" s="101">
        <v>104.5</v>
      </c>
      <c r="D353" s="103">
        <v>44859</v>
      </c>
    </row>
    <row r="354" spans="1:4" ht="19.5" customHeight="1" x14ac:dyDescent="0.2">
      <c r="A354" s="61" t="s">
        <v>593</v>
      </c>
      <c r="B354" s="175" t="s">
        <v>114</v>
      </c>
      <c r="C354" s="101">
        <v>104.05</v>
      </c>
      <c r="D354" s="103">
        <v>44852</v>
      </c>
    </row>
    <row r="355" spans="1:4" ht="19.5" customHeight="1" x14ac:dyDescent="0.2">
      <c r="A355" s="61" t="s">
        <v>95</v>
      </c>
      <c r="B355" s="175" t="s">
        <v>96</v>
      </c>
      <c r="C355" s="101">
        <v>102.52</v>
      </c>
      <c r="D355" s="103">
        <v>44860</v>
      </c>
    </row>
    <row r="356" spans="1:4" ht="19.5" customHeight="1" x14ac:dyDescent="0.2">
      <c r="A356" s="61" t="s">
        <v>594</v>
      </c>
      <c r="B356" s="175" t="s">
        <v>192</v>
      </c>
      <c r="C356" s="101">
        <v>100</v>
      </c>
      <c r="D356" s="103">
        <v>44840</v>
      </c>
    </row>
    <row r="357" spans="1:4" ht="19.5" customHeight="1" x14ac:dyDescent="0.2">
      <c r="A357" s="61" t="s">
        <v>595</v>
      </c>
      <c r="B357" s="175" t="s">
        <v>192</v>
      </c>
      <c r="C357" s="101">
        <v>100</v>
      </c>
      <c r="D357" s="103">
        <v>44840</v>
      </c>
    </row>
    <row r="358" spans="1:4" ht="19.5" customHeight="1" x14ac:dyDescent="0.2">
      <c r="A358" s="61" t="s">
        <v>596</v>
      </c>
      <c r="B358" s="175" t="s">
        <v>192</v>
      </c>
      <c r="C358" s="101">
        <v>100</v>
      </c>
      <c r="D358" s="103">
        <v>44840</v>
      </c>
    </row>
    <row r="359" spans="1:4" ht="19.5" customHeight="1" x14ac:dyDescent="0.2">
      <c r="A359" s="61" t="s">
        <v>597</v>
      </c>
      <c r="B359" s="175" t="s">
        <v>598</v>
      </c>
      <c r="C359" s="101">
        <v>100</v>
      </c>
      <c r="D359" s="103">
        <v>44846</v>
      </c>
    </row>
    <row r="360" spans="1:4" ht="19.5" customHeight="1" x14ac:dyDescent="0.2">
      <c r="A360" s="61" t="s">
        <v>599</v>
      </c>
      <c r="B360" s="175" t="s">
        <v>600</v>
      </c>
      <c r="C360" s="101">
        <v>100</v>
      </c>
      <c r="D360" s="103">
        <v>44859</v>
      </c>
    </row>
    <row r="361" spans="1:4" ht="19.5" customHeight="1" x14ac:dyDescent="0.2">
      <c r="A361" s="61" t="s">
        <v>601</v>
      </c>
      <c r="B361" s="175" t="s">
        <v>600</v>
      </c>
      <c r="C361" s="101">
        <v>100</v>
      </c>
      <c r="D361" s="103">
        <v>44859</v>
      </c>
    </row>
    <row r="362" spans="1:4" ht="19.5" customHeight="1" x14ac:dyDescent="0.2">
      <c r="A362" s="61" t="s">
        <v>149</v>
      </c>
      <c r="B362" s="175" t="s">
        <v>98</v>
      </c>
      <c r="C362" s="101">
        <v>100</v>
      </c>
      <c r="D362" s="103">
        <v>44859</v>
      </c>
    </row>
    <row r="363" spans="1:4" ht="19.5" customHeight="1" x14ac:dyDescent="0.2">
      <c r="A363" s="61" t="s">
        <v>602</v>
      </c>
      <c r="B363" s="175" t="s">
        <v>600</v>
      </c>
      <c r="C363" s="101">
        <v>100</v>
      </c>
      <c r="D363" s="103">
        <v>44859</v>
      </c>
    </row>
    <row r="364" spans="1:4" ht="19.5" customHeight="1" x14ac:dyDescent="0.2">
      <c r="A364" s="61" t="s">
        <v>155</v>
      </c>
      <c r="B364" s="175" t="s">
        <v>154</v>
      </c>
      <c r="C364" s="101">
        <v>96.75</v>
      </c>
      <c r="D364" s="103">
        <v>44839</v>
      </c>
    </row>
    <row r="365" spans="1:4" ht="19.5" customHeight="1" x14ac:dyDescent="0.2">
      <c r="A365" s="61" t="s">
        <v>603</v>
      </c>
      <c r="B365" s="175" t="s">
        <v>267</v>
      </c>
      <c r="C365" s="101">
        <v>95.94</v>
      </c>
      <c r="D365" s="103">
        <v>44839</v>
      </c>
    </row>
    <row r="366" spans="1:4" ht="19.5" customHeight="1" x14ac:dyDescent="0.2">
      <c r="A366" s="61" t="s">
        <v>604</v>
      </c>
      <c r="B366" s="175" t="s">
        <v>203</v>
      </c>
      <c r="C366" s="101">
        <v>94.5</v>
      </c>
      <c r="D366" s="103">
        <v>44839</v>
      </c>
    </row>
    <row r="367" spans="1:4" ht="19.5" customHeight="1" x14ac:dyDescent="0.2">
      <c r="A367" s="61" t="s">
        <v>605</v>
      </c>
      <c r="B367" s="175" t="s">
        <v>606</v>
      </c>
      <c r="C367" s="101">
        <v>90.75</v>
      </c>
      <c r="D367" s="103">
        <v>44840</v>
      </c>
    </row>
    <row r="368" spans="1:4" ht="19.5" customHeight="1" x14ac:dyDescent="0.2">
      <c r="A368" s="61" t="s">
        <v>171</v>
      </c>
      <c r="B368" s="175" t="s">
        <v>607</v>
      </c>
      <c r="C368" s="101">
        <v>90</v>
      </c>
      <c r="D368" s="103">
        <v>44846</v>
      </c>
    </row>
    <row r="369" spans="1:4" ht="19.5" customHeight="1" x14ac:dyDescent="0.2">
      <c r="A369" s="61" t="s">
        <v>93</v>
      </c>
      <c r="B369" s="175" t="s">
        <v>608</v>
      </c>
      <c r="C369" s="101">
        <v>89</v>
      </c>
      <c r="D369" s="103">
        <v>44852</v>
      </c>
    </row>
    <row r="370" spans="1:4" ht="19.5" customHeight="1" x14ac:dyDescent="0.2">
      <c r="A370" s="61" t="s">
        <v>609</v>
      </c>
      <c r="B370" s="175" t="s">
        <v>482</v>
      </c>
      <c r="C370" s="101">
        <v>86.39</v>
      </c>
      <c r="D370" s="103">
        <v>44852</v>
      </c>
    </row>
    <row r="371" spans="1:4" ht="19.5" customHeight="1" x14ac:dyDescent="0.2">
      <c r="A371" s="61" t="s">
        <v>610</v>
      </c>
      <c r="B371" s="175" t="s">
        <v>611</v>
      </c>
      <c r="C371" s="101">
        <v>82.5</v>
      </c>
      <c r="D371" s="103">
        <v>44852</v>
      </c>
    </row>
    <row r="372" spans="1:4" ht="19.5" customHeight="1" x14ac:dyDescent="0.2">
      <c r="A372" s="61" t="s">
        <v>612</v>
      </c>
      <c r="B372" s="175" t="s">
        <v>114</v>
      </c>
      <c r="C372" s="101">
        <v>81.06</v>
      </c>
      <c r="D372" s="103">
        <v>44839</v>
      </c>
    </row>
    <row r="373" spans="1:4" ht="19.5" customHeight="1" x14ac:dyDescent="0.2">
      <c r="A373" s="61" t="s">
        <v>613</v>
      </c>
      <c r="B373" s="175" t="s">
        <v>530</v>
      </c>
      <c r="C373" s="101">
        <v>80.25</v>
      </c>
      <c r="D373" s="103">
        <v>44846</v>
      </c>
    </row>
    <row r="374" spans="1:4" ht="19.5" customHeight="1" x14ac:dyDescent="0.2">
      <c r="A374" s="61" t="s">
        <v>325</v>
      </c>
      <c r="B374" s="175" t="s">
        <v>115</v>
      </c>
      <c r="C374" s="101">
        <v>79</v>
      </c>
      <c r="D374" s="103">
        <v>44852</v>
      </c>
    </row>
    <row r="375" spans="1:4" ht="19.5" customHeight="1" x14ac:dyDescent="0.2">
      <c r="A375" s="61" t="s">
        <v>614</v>
      </c>
      <c r="B375" s="175" t="s">
        <v>103</v>
      </c>
      <c r="C375" s="101">
        <v>78.989999999999995</v>
      </c>
      <c r="D375" s="103">
        <v>44838</v>
      </c>
    </row>
    <row r="376" spans="1:4" ht="19.5" customHeight="1" x14ac:dyDescent="0.2">
      <c r="A376" s="61" t="s">
        <v>554</v>
      </c>
      <c r="B376" s="175" t="s">
        <v>151</v>
      </c>
      <c r="C376" s="101">
        <v>78.88</v>
      </c>
      <c r="D376" s="103">
        <v>44838</v>
      </c>
    </row>
    <row r="377" spans="1:4" ht="19.5" customHeight="1" x14ac:dyDescent="0.2">
      <c r="A377" s="61" t="s">
        <v>135</v>
      </c>
      <c r="B377" s="175" t="s">
        <v>249</v>
      </c>
      <c r="C377" s="101">
        <v>75.319999999999993</v>
      </c>
      <c r="D377" s="103">
        <v>44839</v>
      </c>
    </row>
    <row r="378" spans="1:4" ht="19.5" customHeight="1" x14ac:dyDescent="0.2">
      <c r="A378" s="61" t="s">
        <v>615</v>
      </c>
      <c r="B378" s="175" t="s">
        <v>103</v>
      </c>
      <c r="C378" s="101">
        <v>75</v>
      </c>
      <c r="D378" s="103">
        <v>44839</v>
      </c>
    </row>
    <row r="379" spans="1:4" ht="19.5" customHeight="1" x14ac:dyDescent="0.2">
      <c r="A379" s="61" t="s">
        <v>616</v>
      </c>
      <c r="B379" s="175" t="s">
        <v>239</v>
      </c>
      <c r="C379" s="101">
        <v>75</v>
      </c>
      <c r="D379" s="103">
        <v>44859</v>
      </c>
    </row>
    <row r="380" spans="1:4" ht="19.5" customHeight="1" x14ac:dyDescent="0.2">
      <c r="A380" s="61" t="s">
        <v>617</v>
      </c>
      <c r="B380" s="175" t="s">
        <v>97</v>
      </c>
      <c r="C380" s="101">
        <v>74.75</v>
      </c>
      <c r="D380" s="103">
        <v>44839</v>
      </c>
    </row>
    <row r="381" spans="1:4" ht="19.5" customHeight="1" x14ac:dyDescent="0.2">
      <c r="A381" s="61" t="s">
        <v>552</v>
      </c>
      <c r="B381" s="175" t="s">
        <v>117</v>
      </c>
      <c r="C381" s="101">
        <v>73.95</v>
      </c>
      <c r="D381" s="103">
        <v>44865</v>
      </c>
    </row>
    <row r="382" spans="1:4" ht="19.5" customHeight="1" x14ac:dyDescent="0.2">
      <c r="A382" s="61" t="s">
        <v>618</v>
      </c>
      <c r="B382" s="175" t="s">
        <v>449</v>
      </c>
      <c r="C382" s="101">
        <v>73.56</v>
      </c>
      <c r="D382" s="103">
        <v>44846</v>
      </c>
    </row>
    <row r="383" spans="1:4" ht="19.5" customHeight="1" x14ac:dyDescent="0.2">
      <c r="A383" s="61" t="s">
        <v>254</v>
      </c>
      <c r="B383" s="175" t="s">
        <v>619</v>
      </c>
      <c r="C383" s="101">
        <v>72.86</v>
      </c>
      <c r="D383" s="103">
        <v>44861</v>
      </c>
    </row>
    <row r="384" spans="1:4" ht="19.5" customHeight="1" x14ac:dyDescent="0.2">
      <c r="A384" s="61" t="s">
        <v>620</v>
      </c>
      <c r="B384" s="175" t="s">
        <v>621</v>
      </c>
      <c r="C384" s="101">
        <v>71.5</v>
      </c>
      <c r="D384" s="103">
        <v>44846</v>
      </c>
    </row>
    <row r="385" spans="1:4" ht="19.5" customHeight="1" x14ac:dyDescent="0.2">
      <c r="A385" s="61" t="s">
        <v>264</v>
      </c>
      <c r="B385" s="175" t="s">
        <v>622</v>
      </c>
      <c r="C385" s="101">
        <v>71</v>
      </c>
      <c r="D385" s="103">
        <v>44861</v>
      </c>
    </row>
    <row r="386" spans="1:4" ht="19.5" customHeight="1" x14ac:dyDescent="0.2">
      <c r="A386" s="61" t="s">
        <v>623</v>
      </c>
      <c r="B386" s="175" t="s">
        <v>624</v>
      </c>
      <c r="C386" s="101">
        <v>71</v>
      </c>
      <c r="D386" s="103">
        <v>44861</v>
      </c>
    </row>
    <row r="387" spans="1:4" ht="19.5" customHeight="1" x14ac:dyDescent="0.2">
      <c r="A387" s="61" t="s">
        <v>625</v>
      </c>
      <c r="B387" s="175" t="s">
        <v>626</v>
      </c>
      <c r="C387" s="101">
        <v>70.709999999999994</v>
      </c>
      <c r="D387" s="103">
        <v>44846</v>
      </c>
    </row>
    <row r="388" spans="1:4" ht="19.5" customHeight="1" x14ac:dyDescent="0.2">
      <c r="A388" s="61" t="s">
        <v>627</v>
      </c>
      <c r="B388" s="175" t="s">
        <v>628</v>
      </c>
      <c r="C388" s="101">
        <v>70</v>
      </c>
      <c r="D388" s="103">
        <v>44865</v>
      </c>
    </row>
    <row r="389" spans="1:4" ht="19.5" customHeight="1" x14ac:dyDescent="0.2">
      <c r="A389" s="61" t="s">
        <v>233</v>
      </c>
      <c r="B389" s="175" t="s">
        <v>629</v>
      </c>
      <c r="C389" s="101">
        <v>69.39</v>
      </c>
      <c r="D389" s="103">
        <v>44865</v>
      </c>
    </row>
    <row r="390" spans="1:4" ht="19.5" customHeight="1" x14ac:dyDescent="0.2">
      <c r="A390" s="61" t="s">
        <v>630</v>
      </c>
      <c r="B390" s="175" t="s">
        <v>631</v>
      </c>
      <c r="C390" s="101">
        <v>69.260000000000005</v>
      </c>
      <c r="D390" s="103">
        <v>44865</v>
      </c>
    </row>
    <row r="391" spans="1:4" ht="19.5" customHeight="1" x14ac:dyDescent="0.2">
      <c r="A391" s="61" t="s">
        <v>119</v>
      </c>
      <c r="B391" s="175" t="s">
        <v>98</v>
      </c>
      <c r="C391" s="101">
        <v>68</v>
      </c>
      <c r="D391" s="103">
        <v>44859</v>
      </c>
    </row>
    <row r="392" spans="1:4" ht="19.5" customHeight="1" x14ac:dyDescent="0.2">
      <c r="A392" s="61" t="s">
        <v>632</v>
      </c>
      <c r="B392" s="175" t="s">
        <v>607</v>
      </c>
      <c r="C392" s="101">
        <v>67.5</v>
      </c>
      <c r="D392" s="103">
        <v>44846</v>
      </c>
    </row>
    <row r="393" spans="1:4" ht="19.5" customHeight="1" x14ac:dyDescent="0.2">
      <c r="A393" s="61" t="s">
        <v>119</v>
      </c>
      <c r="B393" s="175" t="s">
        <v>98</v>
      </c>
      <c r="C393" s="101">
        <v>62.9</v>
      </c>
      <c r="D393" s="103">
        <v>44865</v>
      </c>
    </row>
    <row r="394" spans="1:4" ht="19.5" customHeight="1" x14ac:dyDescent="0.2">
      <c r="A394" s="61" t="s">
        <v>143</v>
      </c>
      <c r="B394" s="175" t="s">
        <v>97</v>
      </c>
      <c r="C394" s="101">
        <v>62.84</v>
      </c>
      <c r="D394" s="103">
        <v>44852</v>
      </c>
    </row>
    <row r="395" spans="1:4" ht="19.5" customHeight="1" x14ac:dyDescent="0.2">
      <c r="A395" s="61" t="s">
        <v>112</v>
      </c>
      <c r="B395" s="175" t="s">
        <v>120</v>
      </c>
      <c r="C395" s="101">
        <v>62.45</v>
      </c>
      <c r="D395" s="103">
        <v>44839</v>
      </c>
    </row>
    <row r="396" spans="1:4" ht="19.5" customHeight="1" x14ac:dyDescent="0.2">
      <c r="A396" s="61" t="s">
        <v>633</v>
      </c>
      <c r="B396" s="175" t="s">
        <v>97</v>
      </c>
      <c r="C396" s="101">
        <v>61.87</v>
      </c>
      <c r="D396" s="103">
        <v>44846</v>
      </c>
    </row>
    <row r="397" spans="1:4" ht="19.5" customHeight="1" x14ac:dyDescent="0.2">
      <c r="A397" s="61" t="s">
        <v>634</v>
      </c>
      <c r="B397" s="175" t="s">
        <v>482</v>
      </c>
      <c r="C397" s="101">
        <v>61.83</v>
      </c>
      <c r="D397" s="103">
        <v>44852</v>
      </c>
    </row>
    <row r="398" spans="1:4" ht="19.5" customHeight="1" x14ac:dyDescent="0.2">
      <c r="A398" s="61" t="s">
        <v>149</v>
      </c>
      <c r="B398" s="175" t="s">
        <v>635</v>
      </c>
      <c r="C398" s="101">
        <v>61</v>
      </c>
      <c r="D398" s="103">
        <v>44839</v>
      </c>
    </row>
    <row r="399" spans="1:4" ht="19.5" customHeight="1" x14ac:dyDescent="0.2">
      <c r="A399" s="61" t="s">
        <v>110</v>
      </c>
      <c r="B399" s="175" t="s">
        <v>107</v>
      </c>
      <c r="C399" s="101">
        <v>59.9</v>
      </c>
      <c r="D399" s="103">
        <v>44865</v>
      </c>
    </row>
    <row r="400" spans="1:4" ht="19.5" customHeight="1" x14ac:dyDescent="0.2">
      <c r="A400" s="61" t="s">
        <v>614</v>
      </c>
      <c r="B400" s="175" t="s">
        <v>103</v>
      </c>
      <c r="C400" s="101">
        <v>58.57</v>
      </c>
      <c r="D400" s="103">
        <v>44859</v>
      </c>
    </row>
    <row r="401" spans="1:4" ht="19.5" customHeight="1" x14ac:dyDescent="0.2">
      <c r="A401" s="61" t="s">
        <v>552</v>
      </c>
      <c r="B401" s="175" t="s">
        <v>117</v>
      </c>
      <c r="C401" s="101">
        <v>58</v>
      </c>
      <c r="D401" s="103">
        <v>44861</v>
      </c>
    </row>
    <row r="402" spans="1:4" ht="19.5" customHeight="1" x14ac:dyDescent="0.2">
      <c r="A402" s="61" t="s">
        <v>160</v>
      </c>
      <c r="B402" s="175" t="s">
        <v>99</v>
      </c>
      <c r="C402" s="101">
        <v>56.18</v>
      </c>
      <c r="D402" s="103">
        <v>44846</v>
      </c>
    </row>
    <row r="403" spans="1:4" ht="19.5" customHeight="1" x14ac:dyDescent="0.2">
      <c r="A403" s="61" t="s">
        <v>140</v>
      </c>
      <c r="B403" s="175" t="s">
        <v>96</v>
      </c>
      <c r="C403" s="101">
        <v>55.08</v>
      </c>
      <c r="D403" s="103">
        <v>44852</v>
      </c>
    </row>
    <row r="404" spans="1:4" ht="19.5" customHeight="1" x14ac:dyDescent="0.2">
      <c r="A404" s="61" t="s">
        <v>200</v>
      </c>
      <c r="B404" s="175" t="s">
        <v>636</v>
      </c>
      <c r="C404" s="101">
        <v>54.1</v>
      </c>
      <c r="D404" s="103">
        <v>44839</v>
      </c>
    </row>
    <row r="405" spans="1:4" ht="19.5" customHeight="1" x14ac:dyDescent="0.2">
      <c r="A405" s="61" t="s">
        <v>270</v>
      </c>
      <c r="B405" s="175" t="s">
        <v>154</v>
      </c>
      <c r="C405" s="101">
        <v>52.94</v>
      </c>
      <c r="D405" s="103">
        <v>44852</v>
      </c>
    </row>
    <row r="406" spans="1:4" ht="19.5" customHeight="1" x14ac:dyDescent="0.2">
      <c r="A406" s="61" t="s">
        <v>223</v>
      </c>
      <c r="B406" s="175" t="s">
        <v>576</v>
      </c>
      <c r="C406" s="101">
        <v>52.58</v>
      </c>
      <c r="D406" s="103">
        <v>44852</v>
      </c>
    </row>
    <row r="407" spans="1:4" ht="19.5" customHeight="1" x14ac:dyDescent="0.2">
      <c r="A407" s="61" t="s">
        <v>255</v>
      </c>
      <c r="B407" s="175" t="s">
        <v>164</v>
      </c>
      <c r="C407" s="101">
        <v>52.45</v>
      </c>
      <c r="D407" s="103">
        <v>44852</v>
      </c>
    </row>
    <row r="408" spans="1:4" ht="19.5" customHeight="1" x14ac:dyDescent="0.2">
      <c r="A408" s="61" t="s">
        <v>233</v>
      </c>
      <c r="B408" s="175" t="s">
        <v>637</v>
      </c>
      <c r="C408" s="101">
        <v>52.14</v>
      </c>
      <c r="D408" s="103">
        <v>44847</v>
      </c>
    </row>
    <row r="409" spans="1:4" ht="19.5" customHeight="1" x14ac:dyDescent="0.2">
      <c r="A409" s="61" t="s">
        <v>233</v>
      </c>
      <c r="B409" s="175" t="s">
        <v>638</v>
      </c>
      <c r="C409" s="101">
        <v>52.14</v>
      </c>
      <c r="D409" s="103">
        <v>44853</v>
      </c>
    </row>
    <row r="410" spans="1:4" ht="19.5" customHeight="1" x14ac:dyDescent="0.2">
      <c r="A410" s="61" t="s">
        <v>639</v>
      </c>
      <c r="B410" s="175" t="s">
        <v>640</v>
      </c>
      <c r="C410" s="101">
        <v>50.86</v>
      </c>
      <c r="D410" s="103">
        <v>44852</v>
      </c>
    </row>
    <row r="411" spans="1:4" ht="19.5" customHeight="1" x14ac:dyDescent="0.2">
      <c r="A411" s="61" t="s">
        <v>641</v>
      </c>
      <c r="B411" s="175" t="s">
        <v>642</v>
      </c>
      <c r="C411" s="101">
        <v>50</v>
      </c>
      <c r="D411" s="103">
        <v>44839</v>
      </c>
    </row>
    <row r="412" spans="1:4" ht="19.5" customHeight="1" x14ac:dyDescent="0.2">
      <c r="A412" s="61" t="s">
        <v>186</v>
      </c>
      <c r="B412" s="175" t="s">
        <v>154</v>
      </c>
      <c r="C412" s="101">
        <v>47.81</v>
      </c>
      <c r="D412" s="103">
        <v>44852</v>
      </c>
    </row>
    <row r="413" spans="1:4" ht="19.5" customHeight="1" x14ac:dyDescent="0.2">
      <c r="A413" s="61" t="s">
        <v>643</v>
      </c>
      <c r="B413" s="175" t="s">
        <v>482</v>
      </c>
      <c r="C413" s="101">
        <v>47.76</v>
      </c>
      <c r="D413" s="103">
        <v>44852</v>
      </c>
    </row>
    <row r="414" spans="1:4" ht="19.5" customHeight="1" x14ac:dyDescent="0.2">
      <c r="A414" s="61" t="s">
        <v>512</v>
      </c>
      <c r="B414" s="175" t="s">
        <v>103</v>
      </c>
      <c r="C414" s="101">
        <v>45</v>
      </c>
      <c r="D414" s="103">
        <v>44861</v>
      </c>
    </row>
    <row r="415" spans="1:4" ht="19.5" customHeight="1" x14ac:dyDescent="0.2">
      <c r="A415" s="61" t="s">
        <v>127</v>
      </c>
      <c r="B415" s="175" t="s">
        <v>644</v>
      </c>
      <c r="C415" s="101">
        <v>43.99</v>
      </c>
      <c r="D415" s="103">
        <v>44852</v>
      </c>
    </row>
    <row r="416" spans="1:4" ht="19.5" customHeight="1" x14ac:dyDescent="0.2">
      <c r="A416" s="61" t="s">
        <v>196</v>
      </c>
      <c r="B416" s="175" t="s">
        <v>98</v>
      </c>
      <c r="C416" s="101">
        <v>41.95</v>
      </c>
      <c r="D416" s="103">
        <v>44852</v>
      </c>
    </row>
    <row r="417" spans="1:4" ht="19.5" customHeight="1" x14ac:dyDescent="0.2">
      <c r="A417" s="61" t="s">
        <v>645</v>
      </c>
      <c r="B417" s="175" t="s">
        <v>540</v>
      </c>
      <c r="C417" s="101">
        <v>41.88</v>
      </c>
      <c r="D417" s="103">
        <v>44838</v>
      </c>
    </row>
    <row r="418" spans="1:4" ht="19.5" customHeight="1" x14ac:dyDescent="0.2">
      <c r="A418" s="61" t="s">
        <v>646</v>
      </c>
      <c r="B418" s="175" t="s">
        <v>96</v>
      </c>
      <c r="C418" s="101">
        <v>39.71</v>
      </c>
      <c r="D418" s="103">
        <v>44852</v>
      </c>
    </row>
    <row r="419" spans="1:4" ht="19.5" customHeight="1" x14ac:dyDescent="0.2">
      <c r="A419" s="61" t="s">
        <v>647</v>
      </c>
      <c r="B419" s="175" t="s">
        <v>532</v>
      </c>
      <c r="C419" s="101">
        <v>39.25</v>
      </c>
      <c r="D419" s="103">
        <v>44838</v>
      </c>
    </row>
    <row r="420" spans="1:4" ht="19.5" customHeight="1" x14ac:dyDescent="0.2">
      <c r="A420" s="61" t="s">
        <v>648</v>
      </c>
      <c r="B420" s="175" t="s">
        <v>649</v>
      </c>
      <c r="C420" s="101">
        <v>38.880000000000003</v>
      </c>
      <c r="D420" s="103">
        <v>44846</v>
      </c>
    </row>
    <row r="421" spans="1:4" ht="19.5" customHeight="1" x14ac:dyDescent="0.2">
      <c r="A421" s="61" t="s">
        <v>105</v>
      </c>
      <c r="B421" s="175" t="s">
        <v>106</v>
      </c>
      <c r="C421" s="101">
        <v>38.56</v>
      </c>
      <c r="D421" s="103">
        <v>44859</v>
      </c>
    </row>
    <row r="422" spans="1:4" ht="19.5" customHeight="1" x14ac:dyDescent="0.2">
      <c r="A422" s="61" t="s">
        <v>650</v>
      </c>
      <c r="B422" s="175" t="s">
        <v>532</v>
      </c>
      <c r="C422" s="101">
        <v>37.630000000000003</v>
      </c>
      <c r="D422" s="103">
        <v>44861</v>
      </c>
    </row>
    <row r="423" spans="1:4" ht="19.5" customHeight="1" x14ac:dyDescent="0.2">
      <c r="A423" s="61" t="s">
        <v>252</v>
      </c>
      <c r="B423" s="175" t="s">
        <v>253</v>
      </c>
      <c r="C423" s="101">
        <v>36.880000000000003</v>
      </c>
      <c r="D423" s="103">
        <v>44838</v>
      </c>
    </row>
    <row r="424" spans="1:4" ht="19.5" customHeight="1" x14ac:dyDescent="0.2">
      <c r="A424" s="61" t="s">
        <v>208</v>
      </c>
      <c r="B424" s="175" t="s">
        <v>170</v>
      </c>
      <c r="C424" s="101">
        <v>35.130000000000003</v>
      </c>
      <c r="D424" s="103">
        <v>44839</v>
      </c>
    </row>
    <row r="425" spans="1:4" ht="19.5" customHeight="1" x14ac:dyDescent="0.2">
      <c r="A425" s="61" t="s">
        <v>651</v>
      </c>
      <c r="B425" s="175" t="s">
        <v>482</v>
      </c>
      <c r="C425" s="101">
        <v>33.19</v>
      </c>
      <c r="D425" s="103">
        <v>44852</v>
      </c>
    </row>
    <row r="426" spans="1:4" ht="19.5" customHeight="1" x14ac:dyDescent="0.2">
      <c r="A426" s="61" t="s">
        <v>185</v>
      </c>
      <c r="B426" s="175" t="s">
        <v>117</v>
      </c>
      <c r="C426" s="101">
        <v>32.479999999999997</v>
      </c>
      <c r="D426" s="103">
        <v>44865</v>
      </c>
    </row>
    <row r="427" spans="1:4" ht="19.5" customHeight="1" x14ac:dyDescent="0.2">
      <c r="A427" s="61" t="s">
        <v>652</v>
      </c>
      <c r="B427" s="175" t="s">
        <v>248</v>
      </c>
      <c r="C427" s="101">
        <v>30.93</v>
      </c>
      <c r="D427" s="103">
        <v>44846</v>
      </c>
    </row>
    <row r="428" spans="1:4" ht="19.5" customHeight="1" x14ac:dyDescent="0.2">
      <c r="A428" s="61" t="s">
        <v>153</v>
      </c>
      <c r="B428" s="175" t="s">
        <v>607</v>
      </c>
      <c r="C428" s="101">
        <v>27</v>
      </c>
      <c r="D428" s="103">
        <v>44846</v>
      </c>
    </row>
    <row r="429" spans="1:4" ht="19.5" customHeight="1" x14ac:dyDescent="0.2">
      <c r="A429" s="61" t="s">
        <v>252</v>
      </c>
      <c r="B429" s="175" t="s">
        <v>253</v>
      </c>
      <c r="C429" s="101">
        <v>26.56</v>
      </c>
      <c r="D429" s="103">
        <v>44852</v>
      </c>
    </row>
    <row r="430" spans="1:4" ht="19.5" customHeight="1" x14ac:dyDescent="0.2">
      <c r="A430" s="61" t="s">
        <v>261</v>
      </c>
      <c r="B430" s="175" t="s">
        <v>653</v>
      </c>
      <c r="C430" s="101">
        <v>26.46</v>
      </c>
      <c r="D430" s="103">
        <v>44846</v>
      </c>
    </row>
    <row r="431" spans="1:4" ht="19.5" customHeight="1" x14ac:dyDescent="0.2">
      <c r="A431" s="61" t="s">
        <v>135</v>
      </c>
      <c r="B431" s="175" t="s">
        <v>121</v>
      </c>
      <c r="C431" s="101">
        <v>24.21</v>
      </c>
      <c r="D431" s="103">
        <v>44852</v>
      </c>
    </row>
    <row r="432" spans="1:4" ht="19.5" customHeight="1" x14ac:dyDescent="0.2">
      <c r="A432" s="61" t="s">
        <v>269</v>
      </c>
      <c r="B432" s="175" t="s">
        <v>154</v>
      </c>
      <c r="C432" s="101">
        <v>24.13</v>
      </c>
      <c r="D432" s="103">
        <v>44852</v>
      </c>
    </row>
    <row r="433" spans="1:4" ht="19.5" customHeight="1" x14ac:dyDescent="0.2">
      <c r="A433" s="61" t="s">
        <v>615</v>
      </c>
      <c r="B433" s="175" t="s">
        <v>103</v>
      </c>
      <c r="C433" s="101">
        <v>22.99</v>
      </c>
      <c r="D433" s="103">
        <v>44861</v>
      </c>
    </row>
    <row r="434" spans="1:4" ht="19.5" customHeight="1" x14ac:dyDescent="0.2">
      <c r="A434" s="61" t="s">
        <v>136</v>
      </c>
      <c r="B434" s="175" t="s">
        <v>97</v>
      </c>
      <c r="C434" s="101">
        <v>22.95</v>
      </c>
      <c r="D434" s="103">
        <v>44865</v>
      </c>
    </row>
    <row r="435" spans="1:4" ht="19.5" customHeight="1" x14ac:dyDescent="0.2">
      <c r="A435" s="61" t="s">
        <v>172</v>
      </c>
      <c r="B435" s="175" t="s">
        <v>115</v>
      </c>
      <c r="C435" s="101">
        <v>22.4</v>
      </c>
      <c r="D435" s="103">
        <v>44859</v>
      </c>
    </row>
    <row r="436" spans="1:4" ht="19.5" customHeight="1" x14ac:dyDescent="0.2">
      <c r="A436" s="61" t="s">
        <v>587</v>
      </c>
      <c r="B436" s="175" t="s">
        <v>654</v>
      </c>
      <c r="C436" s="101">
        <v>22</v>
      </c>
      <c r="D436" s="103">
        <v>44852</v>
      </c>
    </row>
    <row r="437" spans="1:4" ht="19.5" customHeight="1" x14ac:dyDescent="0.2">
      <c r="A437" s="61" t="s">
        <v>655</v>
      </c>
      <c r="B437" s="175" t="s">
        <v>656</v>
      </c>
      <c r="C437" s="101">
        <v>21.54</v>
      </c>
      <c r="D437" s="103">
        <v>44859</v>
      </c>
    </row>
    <row r="438" spans="1:4" ht="19.5" customHeight="1" x14ac:dyDescent="0.2">
      <c r="A438" s="61" t="s">
        <v>657</v>
      </c>
      <c r="B438" s="175" t="s">
        <v>111</v>
      </c>
      <c r="C438" s="101">
        <v>20.100000000000001</v>
      </c>
      <c r="D438" s="103">
        <v>44859</v>
      </c>
    </row>
    <row r="439" spans="1:4" ht="19.5" customHeight="1" x14ac:dyDescent="0.2">
      <c r="A439" s="61" t="s">
        <v>265</v>
      </c>
      <c r="B439" s="175" t="s">
        <v>154</v>
      </c>
      <c r="C439" s="101">
        <v>18.25</v>
      </c>
      <c r="D439" s="103">
        <v>44852</v>
      </c>
    </row>
    <row r="440" spans="1:4" ht="19.5" customHeight="1" x14ac:dyDescent="0.2">
      <c r="A440" s="61" t="s">
        <v>454</v>
      </c>
      <c r="B440" s="175" t="s">
        <v>97</v>
      </c>
      <c r="C440" s="101">
        <v>17.25</v>
      </c>
      <c r="D440" s="103">
        <v>44846</v>
      </c>
    </row>
    <row r="441" spans="1:4" ht="19.5" customHeight="1" x14ac:dyDescent="0.2">
      <c r="A441" s="61" t="s">
        <v>204</v>
      </c>
      <c r="B441" s="175" t="s">
        <v>658</v>
      </c>
      <c r="C441" s="101">
        <v>15.54</v>
      </c>
      <c r="D441" s="103">
        <v>44852</v>
      </c>
    </row>
    <row r="442" spans="1:4" ht="19.5" customHeight="1" x14ac:dyDescent="0.2">
      <c r="A442" s="61" t="s">
        <v>659</v>
      </c>
      <c r="B442" s="175" t="s">
        <v>626</v>
      </c>
      <c r="C442" s="101">
        <v>14.99</v>
      </c>
      <c r="D442" s="103">
        <v>44846</v>
      </c>
    </row>
    <row r="443" spans="1:4" ht="19.5" customHeight="1" x14ac:dyDescent="0.2">
      <c r="A443" s="61" t="s">
        <v>660</v>
      </c>
      <c r="B443" s="175" t="s">
        <v>97</v>
      </c>
      <c r="C443" s="101">
        <v>11.99</v>
      </c>
      <c r="D443" s="103">
        <v>44852</v>
      </c>
    </row>
    <row r="444" spans="1:4" ht="19.5" customHeight="1" x14ac:dyDescent="0.2">
      <c r="A444" s="61" t="s">
        <v>661</v>
      </c>
      <c r="B444" s="175" t="s">
        <v>662</v>
      </c>
      <c r="C444" s="101">
        <v>5.86</v>
      </c>
      <c r="D444" s="103">
        <v>44860</v>
      </c>
    </row>
    <row r="445" spans="1:4" ht="19.5" customHeight="1" x14ac:dyDescent="0.2">
      <c r="A445" s="61" t="s">
        <v>159</v>
      </c>
      <c r="B445" s="175" t="s">
        <v>663</v>
      </c>
      <c r="C445" s="101">
        <v>4.8499999999999996</v>
      </c>
      <c r="D445" s="103">
        <v>44846</v>
      </c>
    </row>
    <row r="446" spans="1:4" ht="19.5" customHeight="1" x14ac:dyDescent="0.2">
      <c r="A446" s="61" t="s">
        <v>159</v>
      </c>
      <c r="B446" s="175" t="s">
        <v>178</v>
      </c>
      <c r="C446" s="101">
        <v>4.12</v>
      </c>
      <c r="D446" s="103">
        <v>44859</v>
      </c>
    </row>
    <row r="447" spans="1:4" ht="19.5" customHeight="1" x14ac:dyDescent="0.2">
      <c r="A447" s="61" t="s">
        <v>661</v>
      </c>
      <c r="B447" s="175" t="s">
        <v>664</v>
      </c>
      <c r="C447" s="101">
        <v>2.94</v>
      </c>
      <c r="D447" s="103">
        <v>44860</v>
      </c>
    </row>
    <row r="448" spans="1:4" ht="19.5" customHeight="1" x14ac:dyDescent="0.2">
      <c r="A448" s="61" t="s">
        <v>665</v>
      </c>
      <c r="B448" s="175" t="s">
        <v>111</v>
      </c>
      <c r="C448" s="101">
        <v>2.87</v>
      </c>
      <c r="D448" s="103">
        <v>44846</v>
      </c>
    </row>
    <row r="449" spans="1:4" ht="19.5" customHeight="1" x14ac:dyDescent="0.2">
      <c r="A449" s="179"/>
      <c r="B449" s="175"/>
      <c r="C449" s="181"/>
      <c r="D449" s="180"/>
    </row>
    <row r="450" spans="1:4" ht="19.5" customHeight="1" thickBot="1" x14ac:dyDescent="0.25">
      <c r="A450" s="179"/>
      <c r="B450" s="175"/>
      <c r="C450" s="182">
        <f>SUM(C5:C449)</f>
        <v>2103997.91</v>
      </c>
      <c r="D450" s="183"/>
    </row>
    <row r="451" spans="1:4" ht="19.5" customHeight="1" thickTop="1" thickBot="1" x14ac:dyDescent="0.25">
      <c r="A451" s="184"/>
      <c r="B451" s="185"/>
      <c r="C451" s="186"/>
      <c r="D451" s="18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2022-12-05T15:02:10Z</dcterms:modified>
</cp:coreProperties>
</file>