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H:\BOT\January 2023\"/>
    </mc:Choice>
  </mc:AlternateContent>
  <xr:revisionPtr revIDLastSave="0" documentId="8_{FAD3CE8D-DAA6-4B51-B3E7-82AF77843C07}" xr6:coauthVersionLast="36" xr6:coauthVersionMax="36" xr10:uidLastSave="{00000000-0000-0000-0000-000000000000}"/>
  <bookViews>
    <workbookView xWindow="0" yWindow="0" windowWidth="28800" windowHeight="12225" tabRatio="601" activeTab="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D67" i="15" l="1"/>
  <c r="D63" i="15" l="1"/>
  <c r="D61" i="15"/>
  <c r="F12" i="15" l="1"/>
  <c r="K9" i="16" l="1"/>
  <c r="N9" i="16"/>
  <c r="D13" i="9"/>
  <c r="D12" i="9"/>
  <c r="K23" i="16" l="1"/>
  <c r="L23" i="16"/>
  <c r="M23" i="16"/>
  <c r="N23" i="16"/>
  <c r="D38" i="15" l="1"/>
  <c r="C38" i="15"/>
  <c r="E35" i="15"/>
  <c r="C210" i="13" l="1"/>
  <c r="B15" i="16"/>
  <c r="C15" i="16"/>
  <c r="D15" i="16"/>
  <c r="B52" i="15" l="1"/>
  <c r="B54" i="15" s="1"/>
  <c r="I15" i="16" l="1"/>
  <c r="H15" i="16"/>
  <c r="G15" i="16"/>
  <c r="F15" i="16"/>
  <c r="F23" i="16" l="1"/>
  <c r="C23" i="16"/>
  <c r="D23" i="16"/>
  <c r="G23" i="16"/>
  <c r="H23" i="16"/>
  <c r="I23" i="16"/>
  <c r="B23" i="16"/>
  <c r="O9" i="16" l="1"/>
  <c r="O10" i="16"/>
  <c r="O11" i="16"/>
  <c r="O12" i="16"/>
  <c r="O13" i="16"/>
  <c r="O14" i="16"/>
  <c r="J19" i="16" l="1"/>
  <c r="J20" i="16"/>
  <c r="J21" i="16"/>
  <c r="J22" i="16"/>
  <c r="J18" i="16"/>
  <c r="J10" i="16"/>
  <c r="J11" i="16"/>
  <c r="J12" i="16"/>
  <c r="J13" i="16"/>
  <c r="J14" i="16"/>
  <c r="J9" i="16"/>
  <c r="J23" i="16" l="1"/>
  <c r="I24" i="16"/>
  <c r="O19" i="16" l="1"/>
  <c r="O20" i="16"/>
  <c r="O21" i="16"/>
  <c r="O22" i="16"/>
  <c r="O18" i="16"/>
  <c r="O16" i="16"/>
  <c r="N15" i="16"/>
  <c r="O23" i="16" l="1"/>
  <c r="N24" i="16"/>
  <c r="G28" i="15"/>
  <c r="H35" i="15" l="1"/>
  <c r="I35" i="15"/>
  <c r="G35" i="15"/>
  <c r="F52" i="15" l="1"/>
  <c r="D52" i="15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3" i="16" l="1"/>
  <c r="J15" i="16"/>
  <c r="E14" i="16" l="1"/>
  <c r="E13" i="16"/>
  <c r="E12" i="16"/>
  <c r="E11" i="16"/>
  <c r="E10" i="16"/>
  <c r="E9" i="16"/>
  <c r="K15" i="16" l="1"/>
  <c r="C24" i="16"/>
  <c r="D24" i="16"/>
  <c r="M15" i="16"/>
  <c r="B24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4" i="16"/>
  <c r="F24" i="16"/>
  <c r="H24" i="16"/>
  <c r="C54" i="15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<sst xmlns="http://schemas.openxmlformats.org/spreadsheetml/2006/main" count="550" uniqueCount="432">
  <si>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</si>
  <si>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</si>
  <si>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</si>
  <si>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</si>
  <si>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</si>
  <si>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</si>
  <si>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</si>
  <si>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</si>
  <si>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</si>
  <si>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</si>
  <si>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</si>
  <si>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</si>
  <si>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</si>
  <si>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</si>
  <si>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</si>
  <si>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</si>
  <si>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</si>
  <si>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</si>
  <si>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</si>
  <si>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</si>
  <si>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</si>
  <si>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</si>
  <si>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</si>
  <si>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</si>
  <si>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</si>
  <si>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</si>
  <si>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</si>
  <si>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</si>
  <si>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</si>
  <si>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</si>
  <si>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</si>
  <si>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</si>
  <si>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</si>
  <si>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</si>
  <si>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</si>
  <si>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</si>
  <si>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</si>
  <si>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</si>
  <si>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</si>
  <si>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</si>
  <si>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</si>
  <si>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</si>
  <si>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</si>
  <si>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</si>
  <si>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</si>
  <si>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</si>
  <si>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</si>
  <si>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</si>
  <si>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</si>
  <si>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</si>
  <si>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</si>
  <si>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</si>
  <si>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</si>
  <si>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</si>
  <si>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</si>
  <si>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</si>
  <si>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</si>
  <si>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</si>
  <si>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</si>
  <si>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</si>
  <si>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</si>
  <si>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</si>
  <si>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</si>
  <si>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</si>
  <si>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</si>
  <si>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</si>
  <si>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</si>
  <si>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</si>
  <si>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</si>
  <si>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</si>
  <si>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</si>
  <si>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</si>
  <si>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</si>
  <si>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</si>
  <si>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</si>
  <si>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</si>
  <si>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</si>
  <si>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</si>
  <si>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</si>
  <si>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</si>
  <si>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</si>
  <si>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</si>
  <si>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</si>
  <si>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</si>
  <si>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</si>
  <si>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</si>
  <si>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</si>
  <si>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</si>
  <si>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</si>
  <si>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</si>
  <si>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</si>
  <si>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</si>
  <si>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</si>
  <si>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</si>
  <si>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</si>
  <si>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</si>
  <si>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</si>
  <si>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</si>
  <si>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</si>
  <si>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</si>
  <si>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</si>
  <si>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</si>
  <si>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</si>
  <si>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</si>
  <si>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</si>
  <si>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</si>
  <si>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</si>
  <si>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</si>
  <si>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</si>
  <si>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</si>
  <si>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</si>
  <si>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</si>
  <si>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</si>
  <si>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</si>
  <si>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</si>
  <si>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</si>
  <si>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</si>
  <si>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</si>
  <si>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</si>
  <si>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</si>
  <si>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</si>
  <si>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</si>
  <si>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</si>
  <si>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 xml:space="preserve">   Texas Range</t>
  </si>
  <si>
    <t>Amazon Capital Services</t>
  </si>
  <si>
    <t>U.S. Foods Inc</t>
  </si>
  <si>
    <t xml:space="preserve">   Receivables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</si>
  <si>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</si>
  <si>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</si>
  <si>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</si>
  <si>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</si>
  <si>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</si>
  <si>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</si>
  <si>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</si>
  <si>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</si>
  <si>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Bookstore-Department Charges</t>
  </si>
  <si>
    <t>Ricoh USA, Inc</t>
  </si>
  <si>
    <t>North Waco Tropical Fish</t>
  </si>
  <si>
    <t>SBDC-Travel</t>
  </si>
  <si>
    <t>Jason N. Ehler</t>
  </si>
  <si>
    <t>Ronnie G. Brooks</t>
  </si>
  <si>
    <t>CE-Travel</t>
  </si>
  <si>
    <t>Stephanie M. Maultsby</t>
  </si>
  <si>
    <t>MCC Foundation</t>
  </si>
  <si>
    <t>Follett Higher Education Group</t>
  </si>
  <si>
    <t>NTTA</t>
  </si>
  <si>
    <t>Community Health-Supplies</t>
  </si>
  <si>
    <t>Lochridge-Priest, Inc.</t>
  </si>
  <si>
    <t>Steve Treese</t>
  </si>
  <si>
    <t>TRIO EOC-Travel</t>
  </si>
  <si>
    <t>Hugo Sierra</t>
  </si>
  <si>
    <t>YBP Library Services</t>
  </si>
  <si>
    <t>Bar None Country Store</t>
  </si>
  <si>
    <t>Waco Tribune Herald</t>
  </si>
  <si>
    <t>CE-Contract Instruction</t>
  </si>
  <si>
    <t>Wells Fargo Vendor</t>
  </si>
  <si>
    <t>Athletics-Travel</t>
  </si>
  <si>
    <t>Health Professions-Immunization Tracking</t>
  </si>
  <si>
    <t>Ridgewood Country Club</t>
  </si>
  <si>
    <t>Athletics-Supplies</t>
  </si>
  <si>
    <t>Valvoline LLC</t>
  </si>
  <si>
    <t>Music-Other Expenses</t>
  </si>
  <si>
    <t>Auto-Chlor System</t>
  </si>
  <si>
    <t>Biology-Supplies</t>
  </si>
  <si>
    <t>Wolfe Wholesale Florist, Inc.</t>
  </si>
  <si>
    <t>Jeremy Land</t>
  </si>
  <si>
    <t>English-Instructional Travel</t>
  </si>
  <si>
    <t>FedEx</t>
  </si>
  <si>
    <t>Foundation-Supplies</t>
  </si>
  <si>
    <t>Evelyn P. Diehl</t>
  </si>
  <si>
    <t>2022/2023</t>
  </si>
  <si>
    <t>FieldTurf USA, Inc.</t>
  </si>
  <si>
    <t>Baseball-Supplies</t>
  </si>
  <si>
    <t>Waco Transit</t>
  </si>
  <si>
    <t>Sunbeam Foods, Inc</t>
  </si>
  <si>
    <t>P&amp;E Mechanical Contractors LLC</t>
  </si>
  <si>
    <t>Radiology-Supplies</t>
  </si>
  <si>
    <t>Med Lab-Supplies</t>
  </si>
  <si>
    <t>LEARN</t>
  </si>
  <si>
    <t>Library-Periodicals</t>
  </si>
  <si>
    <t>ISS-Internet Service</t>
  </si>
  <si>
    <t>FACETS Healthcare Training LLC</t>
  </si>
  <si>
    <t>Carolina Biological Supply Com</t>
  </si>
  <si>
    <t>Alsco Inc</t>
  </si>
  <si>
    <t>Chemistry-Supplies</t>
  </si>
  <si>
    <t>Esquire of Texas</t>
  </si>
  <si>
    <t>Continuing Education-Advertising</t>
  </si>
  <si>
    <t>Kenneth S. Walker</t>
  </si>
  <si>
    <t>Jodi A. Harper</t>
  </si>
  <si>
    <t>McJcd-Business Office</t>
  </si>
  <si>
    <t>Matheson Tri-Gas, Inc</t>
  </si>
  <si>
    <t>Nursing-Supplies</t>
  </si>
  <si>
    <t>Mail Services-Postage</t>
  </si>
  <si>
    <t>Deborah Gurcan</t>
  </si>
  <si>
    <t>Award Specialties</t>
  </si>
  <si>
    <t>Dell, Inc</t>
  </si>
  <si>
    <t>Centex Carpet &amp; Interiors</t>
  </si>
  <si>
    <t>Law Enforcement-Supplies</t>
  </si>
  <si>
    <t>Fullwrite Creative</t>
  </si>
  <si>
    <t>Theatre-Supplies</t>
  </si>
  <si>
    <t>Coca-Cola Southwest Beverages</t>
  </si>
  <si>
    <t>Stericycle</t>
  </si>
  <si>
    <t>Technology for Education</t>
  </si>
  <si>
    <t>Food Services-Caterings</t>
  </si>
  <si>
    <t>Susan L. Sistrunk Fine Art Gal</t>
  </si>
  <si>
    <t>Firmin Business Forms, Inc.</t>
  </si>
  <si>
    <t>Flinn Scientific Inc</t>
  </si>
  <si>
    <t>POD-Travel</t>
  </si>
  <si>
    <t>Castle Branch Inc</t>
  </si>
  <si>
    <t>Paula S. Swope</t>
  </si>
  <si>
    <t>Northern Horizons Freelance</t>
  </si>
  <si>
    <t>Marighny E. Dutton</t>
  </si>
  <si>
    <t>Perkins-Travel</t>
  </si>
  <si>
    <t>RESCO</t>
  </si>
  <si>
    <t>ISS-Supplies</t>
  </si>
  <si>
    <t>M&amp;D Music Company</t>
  </si>
  <si>
    <t>Central Duplicating-Business Cards</t>
  </si>
  <si>
    <t>Brian C. Johnson</t>
  </si>
  <si>
    <t>Econ-Instructional Travel</t>
  </si>
  <si>
    <t>Sharron S. Miles</t>
  </si>
  <si>
    <t>Michelle Telg</t>
  </si>
  <si>
    <t>AEL-Travel</t>
  </si>
  <si>
    <t>Horse Show-Change Fund</t>
  </si>
  <si>
    <t>EAN Services LLC</t>
  </si>
  <si>
    <t>Master Lube</t>
  </si>
  <si>
    <t>Jeremy S. Leatham</t>
  </si>
  <si>
    <t>Larry D. Johnson</t>
  </si>
  <si>
    <t>Maintenance-Travel</t>
  </si>
  <si>
    <t>Jason Phillips</t>
  </si>
  <si>
    <t>Molly Hunt</t>
  </si>
  <si>
    <t>Custodial-Supplies to ESEC</t>
  </si>
  <si>
    <t>Athletics-Student Housing</t>
  </si>
  <si>
    <t>ISS-Technical Maintenance Supplies</t>
  </si>
  <si>
    <t>Pinnacle Insurance Group Inc</t>
  </si>
  <si>
    <t>Colin P. Porter</t>
  </si>
  <si>
    <t>Donna K. Wiley</t>
  </si>
  <si>
    <t>Nov</t>
  </si>
  <si>
    <t>Dec</t>
  </si>
  <si>
    <t>Nov '22/Dec '22</t>
  </si>
  <si>
    <t>Thru Dec 2021</t>
  </si>
  <si>
    <t>Thru Dec 2022</t>
  </si>
  <si>
    <t>Dec '21/Dec '22</t>
  </si>
  <si>
    <t>Dec '22/Budget</t>
  </si>
  <si>
    <t>Expenditures for December 2022</t>
  </si>
  <si>
    <t>Fall IA</t>
  </si>
  <si>
    <t>Procurement Card-Departmental Charges</t>
  </si>
  <si>
    <t>Blanek's Custom Catering</t>
  </si>
  <si>
    <t>Food Services-MCC Open House</t>
  </si>
  <si>
    <t>NewsBank</t>
  </si>
  <si>
    <t>Ballfields-Renovation</t>
  </si>
  <si>
    <t>Ed Brown Distributors</t>
  </si>
  <si>
    <t>Custodial-Commercial Washing Machine</t>
  </si>
  <si>
    <t>A-1 Tree Service LLC</t>
  </si>
  <si>
    <t>Grounds-Tree Trimmin</t>
  </si>
  <si>
    <t>UWorld</t>
  </si>
  <si>
    <t>Nursing-Licenses Student Exam Preparation</t>
  </si>
  <si>
    <t>RSVP-Supplies</t>
  </si>
  <si>
    <t>Foundation-Donations</t>
  </si>
  <si>
    <t>Red River Technology LLC</t>
  </si>
  <si>
    <t>IREPO-Switch Install Services</t>
  </si>
  <si>
    <t>Apple Computer, Inc</t>
  </si>
  <si>
    <t>ISS</t>
  </si>
  <si>
    <t>The Lamar Companies</t>
  </si>
  <si>
    <t>Tower Tech Services, Inc</t>
  </si>
  <si>
    <t>H&amp;R Carpet and Sales, Inc</t>
  </si>
  <si>
    <t>Central Utilities-Flooring in Rent House</t>
  </si>
  <si>
    <t>AB Student Services</t>
  </si>
  <si>
    <t>Commencement-Diploma Inserts</t>
  </si>
  <si>
    <t>Billy W. Brock</t>
  </si>
  <si>
    <t>Women's Basketball-Student Meals</t>
  </si>
  <si>
    <t>Elsevier Inc</t>
  </si>
  <si>
    <t>Testing-Assessment Exams</t>
  </si>
  <si>
    <t>CEO Professional Plumbing Serv</t>
  </si>
  <si>
    <t>CAPTE</t>
  </si>
  <si>
    <t>Physical Therapy-Accreditation Fee</t>
  </si>
  <si>
    <t>Audacy Operations Inc</t>
  </si>
  <si>
    <t>Jaynes, Reitmeier, Boyd &amp;</t>
  </si>
  <si>
    <t>Foundation-Audit Services</t>
  </si>
  <si>
    <t>Marucci Sports</t>
  </si>
  <si>
    <t>Biokosmetik of Texas, Inc</t>
  </si>
  <si>
    <t>Lighthouse Streaming</t>
  </si>
  <si>
    <t>Athletics-Video Streaming</t>
  </si>
  <si>
    <t>Performance Foodservice Temple</t>
  </si>
  <si>
    <t>Student Support Services-Laptop, Monitor &amp; Dock</t>
  </si>
  <si>
    <t>Pandora Media LLC</t>
  </si>
  <si>
    <t>Alliance Electrical Group</t>
  </si>
  <si>
    <t>JRCERT</t>
  </si>
  <si>
    <t>Radiology-Certification Fees</t>
  </si>
  <si>
    <t>State Comptroller</t>
  </si>
  <si>
    <t>NOV 2022 Sa;es Tax</t>
  </si>
  <si>
    <t>ISS-Network Services</t>
  </si>
  <si>
    <t>HEB Food Store</t>
  </si>
  <si>
    <t>Mens Basketball-Meal Cards</t>
  </si>
  <si>
    <t>Cindy J. Bruton</t>
  </si>
  <si>
    <t>United Way Campaign-Shirt Print</t>
  </si>
  <si>
    <t>Texans Lawn and Landscape</t>
  </si>
  <si>
    <t>Christmas Lights-Northwood</t>
  </si>
  <si>
    <t>Central Dupllicating-Copier Leases</t>
  </si>
  <si>
    <t>Worth Hydrochem of Central TX</t>
  </si>
  <si>
    <t>Blue 360 Media LLC</t>
  </si>
  <si>
    <t>Tommy Joe Wells</t>
  </si>
  <si>
    <t>Region 5-Web Manager</t>
  </si>
  <si>
    <t>Central Utiliites-Supplies</t>
  </si>
  <si>
    <t>Texas Commission on</t>
  </si>
  <si>
    <t>Fire Academy-Exam Fees</t>
  </si>
  <si>
    <t>Central Duplicating-Copier Lease</t>
  </si>
  <si>
    <t>Sarah Silva</t>
  </si>
  <si>
    <t>Ranch-Clinician</t>
  </si>
  <si>
    <t>Central Duplicating-Postage</t>
  </si>
  <si>
    <t>National League for Nursing</t>
  </si>
  <si>
    <t>Nursing-Membership Dues</t>
  </si>
  <si>
    <t>Student Recruitment-Supplies</t>
  </si>
  <si>
    <t>Howard Payne University</t>
  </si>
  <si>
    <t>Region 5-Facilities</t>
  </si>
  <si>
    <t>Jennifer K. Chapman</t>
  </si>
  <si>
    <t>New Readers Press</t>
  </si>
  <si>
    <t>Adult Education-GED Ready Voucher</t>
  </si>
  <si>
    <t>Please do not mail</t>
  </si>
  <si>
    <t>Core Laboratory Supplies, Inc</t>
  </si>
  <si>
    <t>Central Utilities-AC Maintenance</t>
  </si>
  <si>
    <t>Occupational Therapy-Student Drug Screening</t>
  </si>
  <si>
    <t>Professional Plumbing Group</t>
  </si>
  <si>
    <t>TACTE</t>
  </si>
  <si>
    <t>Mirion Technologies (GDS) Inc</t>
  </si>
  <si>
    <t>Radiology-Film Badges</t>
  </si>
  <si>
    <t>Fisher Scientific Company LLC</t>
  </si>
  <si>
    <t>National Council for CE &amp; Trai</t>
  </si>
  <si>
    <t>Adrian Coc</t>
  </si>
  <si>
    <t>Region 5 Referee</t>
  </si>
  <si>
    <t>John Navarro, III</t>
  </si>
  <si>
    <t>Region 5-Referee</t>
  </si>
  <si>
    <t>Central Texas Publishing LP</t>
  </si>
  <si>
    <t>Billy J. Hammond, Jr.</t>
  </si>
  <si>
    <t>Kelly McLean</t>
  </si>
  <si>
    <t>Region5-Referee</t>
  </si>
  <si>
    <t>NEI Datacom</t>
  </si>
  <si>
    <t>ISS-Foundation House &amp; Gym Fiber Testing</t>
  </si>
  <si>
    <t>Ranch-Horse Show</t>
  </si>
  <si>
    <t>Door Control Services, Inc</t>
  </si>
  <si>
    <t>Joey DeLeon</t>
  </si>
  <si>
    <t>Vet Tech-Farrier Services</t>
  </si>
  <si>
    <t>Michael J. Manzullo</t>
  </si>
  <si>
    <t>Niko T. Weissenberger</t>
  </si>
  <si>
    <t>Foundation Entertainment</t>
  </si>
  <si>
    <t>IngMar Medical</t>
  </si>
  <si>
    <t>Johnette McKown</t>
  </si>
  <si>
    <t>Pres Scholar-Travel</t>
  </si>
  <si>
    <t>Keith's Ace Hardware</t>
  </si>
  <si>
    <t>Respiratory Care-Instructional Travel</t>
  </si>
  <si>
    <t>Law Enforcment Academy-Supplies</t>
  </si>
  <si>
    <t>Mason Lyon</t>
  </si>
  <si>
    <t>Biology-Aquarium Service</t>
  </si>
  <si>
    <t>Pat Carrigan</t>
  </si>
  <si>
    <t>Fire Academy-Graduation Photos</t>
  </si>
  <si>
    <t>Texas Language Connection, LLC</t>
  </si>
  <si>
    <t>Interpreting Services-Math Course</t>
  </si>
  <si>
    <t>Vermeer Texas-Louisiana</t>
  </si>
  <si>
    <t>A-1 Banner &amp; Sign Co. Inc</t>
  </si>
  <si>
    <t>Central Utilitites-Supplies</t>
  </si>
  <si>
    <t>George's</t>
  </si>
  <si>
    <t>Food Services-Catering</t>
  </si>
  <si>
    <t>Student Records-Shredding Services</t>
  </si>
  <si>
    <t>Sascees Southern Eatery</t>
  </si>
  <si>
    <t>Elections-Seminar</t>
  </si>
  <si>
    <t>Cattle Buyers Weekly</t>
  </si>
  <si>
    <t>Ag Science-Supplies</t>
  </si>
  <si>
    <t>International Student's-Travel</t>
  </si>
  <si>
    <t>Jonathan Patterson</t>
  </si>
  <si>
    <t>Art Supplies</t>
  </si>
  <si>
    <t>Stephanie M. Randell</t>
  </si>
  <si>
    <t>Science-Travel</t>
  </si>
  <si>
    <t>Kelvin L. Beachum</t>
  </si>
  <si>
    <t>Athletics-Officials</t>
  </si>
  <si>
    <t>Caleb M. Overstreet</t>
  </si>
  <si>
    <t>Joshua Easterling</t>
  </si>
  <si>
    <t>Athletics-Official</t>
  </si>
  <si>
    <t>Timothy C. Pearson</t>
  </si>
  <si>
    <t>Jon P. Tjon-Joe-Pin</t>
  </si>
  <si>
    <t>Lexis-Nexis</t>
  </si>
  <si>
    <t>Security-Background checks</t>
  </si>
  <si>
    <t>Insurance-Police Bonds</t>
  </si>
  <si>
    <t>Zachary L. Cleere</t>
  </si>
  <si>
    <t>Prof Dev-Travel</t>
  </si>
  <si>
    <t>Joe T. Arrington</t>
  </si>
  <si>
    <t>Human Services &amp; Education-Travel</t>
  </si>
  <si>
    <t>Lizett L. Lastrape</t>
  </si>
  <si>
    <t>Counseling Center-Travel</t>
  </si>
  <si>
    <t>John C. Ghazzagh</t>
  </si>
  <si>
    <t>Inst Design-Travel</t>
  </si>
  <si>
    <t>Amber L. Bracken</t>
  </si>
  <si>
    <t>Riesel Rustler</t>
  </si>
  <si>
    <t>Charles G. Jaquith</t>
  </si>
  <si>
    <t>EMS-Travel</t>
  </si>
  <si>
    <t>West News</t>
  </si>
  <si>
    <t>ATC-Inst Travel</t>
  </si>
  <si>
    <t>Custodial-Supply to ESEC</t>
  </si>
  <si>
    <t>Valley Mills Progress</t>
  </si>
  <si>
    <t>Bookstore-Card Services</t>
  </si>
  <si>
    <t>Carla M. Morphis</t>
  </si>
  <si>
    <t>Rad Tech-Instructional Travel</t>
  </si>
  <si>
    <t>United Parcel Service</t>
  </si>
  <si>
    <t>DiaMedical USA</t>
  </si>
  <si>
    <t>Texas Senior Corps Association</t>
  </si>
  <si>
    <t>RSVP-Membership Fees</t>
  </si>
  <si>
    <t>Neyra I. Bazaldua</t>
  </si>
  <si>
    <t>Foundation-Entertainment</t>
  </si>
  <si>
    <t>Terri L. Patterson</t>
  </si>
  <si>
    <t>Commencement-Supplies</t>
  </si>
  <si>
    <t>Fred W. Hills</t>
  </si>
  <si>
    <t>VP Instruction &amp; Student Engagement- SACSCOC Travel</t>
  </si>
  <si>
    <t>Library Services-Instructional Travel</t>
  </si>
  <si>
    <t>Library Services-Travel</t>
  </si>
  <si>
    <t>Kellee M. Brotherton</t>
  </si>
  <si>
    <t>Nursing-Instructional Travel</t>
  </si>
  <si>
    <t>Alyssa K. Van Vleet</t>
  </si>
  <si>
    <t>Cert Med Asst-Instructional Travel</t>
  </si>
  <si>
    <t>Mrs. Ellen E. Zboril</t>
  </si>
  <si>
    <t>Dr. Tonya M. Trepinski-Ochoa</t>
  </si>
  <si>
    <t>Title V-Other Expenses</t>
  </si>
  <si>
    <t>Zoom Video Communications, Inc</t>
  </si>
  <si>
    <t>ISS-Audio Conferencing</t>
  </si>
  <si>
    <t>ISS-Video Conferencing</t>
  </si>
  <si>
    <t>Student Records-Supplies</t>
  </si>
  <si>
    <t>TxTag</t>
  </si>
  <si>
    <t>Student Engagement-Travel</t>
  </si>
  <si>
    <t>12/31/2022</t>
  </si>
  <si>
    <t>one month or 33.33% into the fiscal year</t>
  </si>
  <si>
    <t>Fund Balance</t>
  </si>
  <si>
    <t>Prev Fund Balance</t>
  </si>
  <si>
    <t>Addition to last year</t>
  </si>
  <si>
    <t>Addition to CIF Reserve Account</t>
  </si>
  <si>
    <t>CIF Reserve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</si>
</sst>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  <numFmt numFmtId="171" formatCode="&quot;$&quot;#,##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171" fontId="0" fillId="0" borderId="0" xfId="0" applyNumberFormat="1"/>
    <xf numFmtId="9" fontId="0" fillId="0" borderId="0" xfId="0" applyNumberFormat="1"/>
    <xf numFmtId="5" fontId="7" fillId="0" borderId="0" xfId="136" applyNumberFormat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opLeftCell="A13" zoomScaleNormal="100" workbookViewId="0">
      <selection activeCell="B33" sqref="B3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12" t="s">
        <v>0</v>
      </c>
      <c r="B4" s="212"/>
      <c r="C4" s="212"/>
      <c r="D4" s="212"/>
      <c r="E4" s="212"/>
    </row>
    <row r="5" spans="1:7" ht="15" customHeight="1" x14ac:dyDescent="0.25">
      <c r="A5" s="212" t="s">
        <v>1</v>
      </c>
      <c r="B5" s="212"/>
      <c r="C5" s="212"/>
      <c r="D5" s="212"/>
      <c r="E5" s="212"/>
    </row>
    <row r="6" spans="1:7" ht="15" customHeight="1" x14ac:dyDescent="0.25">
      <c r="A6" s="213">
        <v>44926</v>
      </c>
      <c r="B6" s="213"/>
      <c r="C6" s="213"/>
      <c r="D6" s="213"/>
      <c r="E6" s="213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237</v>
      </c>
      <c r="C8" s="2" t="s">
        <v>236</v>
      </c>
      <c r="D8" s="3" t="s">
        <v>237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238</v>
      </c>
    </row>
    <row r="10" spans="1:7" ht="15" customHeight="1" x14ac:dyDescent="0.2">
      <c r="A10" s="33" t="s">
        <v>3</v>
      </c>
      <c r="B10" s="16"/>
      <c r="C10" s="16"/>
      <c r="D10" s="1"/>
      <c r="E10" s="167"/>
    </row>
    <row r="11" spans="1:7" ht="15" customHeight="1" x14ac:dyDescent="0.2">
      <c r="A11" s="34"/>
      <c r="B11" s="16"/>
      <c r="C11" s="16"/>
      <c r="D11" s="1"/>
      <c r="E11" s="7"/>
    </row>
    <row r="12" spans="1:7" ht="15" customHeight="1" x14ac:dyDescent="0.2">
      <c r="A12" s="34" t="s">
        <v>86</v>
      </c>
      <c r="B12" s="196">
        <v>23323666</v>
      </c>
      <c r="C12" s="190">
        <v>22666402</v>
      </c>
      <c r="D12" s="162">
        <f>31641665+873873</f>
        <v>32515538</v>
      </c>
      <c r="E12" s="168">
        <f>D12-C12</f>
        <v>9849136</v>
      </c>
      <c r="F12" s="17"/>
      <c r="G12" s="165"/>
    </row>
    <row r="13" spans="1:7" ht="15" customHeight="1" x14ac:dyDescent="0.2">
      <c r="A13" s="34" t="s">
        <v>85</v>
      </c>
      <c r="B13" s="195">
        <v>9319394</v>
      </c>
      <c r="C13" s="191">
        <v>5190079</v>
      </c>
      <c r="D13" s="156">
        <f>6977593-873873</f>
        <v>6103720</v>
      </c>
      <c r="E13" s="98">
        <f t="shared" ref="E13:E17" si="0">D13-C13</f>
        <v>913641</v>
      </c>
      <c r="F13" s="19"/>
      <c r="G13" s="165"/>
    </row>
    <row r="14" spans="1:7" ht="15" customHeight="1" x14ac:dyDescent="0.2">
      <c r="A14" s="34" t="s">
        <v>4</v>
      </c>
      <c r="B14" s="194">
        <v>8474</v>
      </c>
      <c r="C14" s="79">
        <v>20322</v>
      </c>
      <c r="D14" s="42">
        <v>26009</v>
      </c>
      <c r="E14" s="98">
        <f t="shared" si="0"/>
        <v>5687</v>
      </c>
      <c r="F14" s="19"/>
    </row>
    <row r="15" spans="1:7" ht="15" customHeight="1" x14ac:dyDescent="0.2">
      <c r="A15" s="34" t="s">
        <v>5</v>
      </c>
      <c r="B15" s="194">
        <v>2315</v>
      </c>
      <c r="C15" s="79">
        <v>2457</v>
      </c>
      <c r="D15" s="42">
        <v>2457</v>
      </c>
      <c r="E15" s="98">
        <f t="shared" si="0"/>
        <v>0</v>
      </c>
      <c r="F15" s="19"/>
      <c r="G15" s="188"/>
    </row>
    <row r="16" spans="1:7" ht="15" customHeight="1" x14ac:dyDescent="0.2">
      <c r="A16" s="86" t="s">
        <v>54</v>
      </c>
      <c r="B16" s="197">
        <v>6257130</v>
      </c>
      <c r="C16" s="79">
        <v>4565609</v>
      </c>
      <c r="D16" s="42">
        <v>4565609</v>
      </c>
      <c r="E16" s="98">
        <f t="shared" si="0"/>
        <v>0</v>
      </c>
      <c r="F16" s="102"/>
      <c r="G16" s="47"/>
    </row>
    <row r="17" spans="1:7" ht="15" customHeight="1" x14ac:dyDescent="0.2">
      <c r="A17" s="86" t="s">
        <v>57</v>
      </c>
      <c r="B17" s="199">
        <v>12293477</v>
      </c>
      <c r="C17" s="192">
        <v>9239820</v>
      </c>
      <c r="D17" s="97">
        <v>9239820</v>
      </c>
      <c r="E17" s="157">
        <f t="shared" si="0"/>
        <v>0</v>
      </c>
      <c r="G17" s="47"/>
    </row>
    <row r="18" spans="1:7" ht="15" customHeight="1" x14ac:dyDescent="0.2">
      <c r="A18" s="34"/>
      <c r="B18" s="79"/>
      <c r="C18" s="79"/>
      <c r="D18" s="42"/>
      <c r="E18" s="98"/>
    </row>
    <row r="19" spans="1:7" ht="15" customHeight="1" thickBot="1" x14ac:dyDescent="0.25">
      <c r="A19" s="34" t="s">
        <v>6</v>
      </c>
      <c r="B19" s="158">
        <f>SUM(B12:B17)</f>
        <v>51204456</v>
      </c>
      <c r="C19" s="158">
        <f>SUM(C12:C17)</f>
        <v>41684689</v>
      </c>
      <c r="D19" s="159">
        <f>SUM(D12:D17)</f>
        <v>52453153</v>
      </c>
      <c r="E19" s="169">
        <f>SUM(E12:E16)</f>
        <v>10768464</v>
      </c>
      <c r="F19" s="19"/>
    </row>
    <row r="20" spans="1:7" ht="15" customHeight="1" thickTop="1" x14ac:dyDescent="0.2">
      <c r="A20" s="34"/>
      <c r="B20" s="79"/>
      <c r="C20" s="79"/>
      <c r="D20" s="42"/>
      <c r="E20" s="98"/>
    </row>
    <row r="21" spans="1:7" ht="15" customHeight="1" x14ac:dyDescent="0.2">
      <c r="A21" s="35" t="s">
        <v>7</v>
      </c>
      <c r="B21" s="79"/>
      <c r="C21" s="79"/>
      <c r="D21" s="42"/>
      <c r="E21" s="170"/>
      <c r="F21" s="46"/>
    </row>
    <row r="22" spans="1:7" ht="15" customHeight="1" x14ac:dyDescent="0.2">
      <c r="A22" s="34"/>
      <c r="B22" s="96"/>
      <c r="C22" s="79"/>
      <c r="D22" s="42"/>
      <c r="E22" s="98"/>
    </row>
    <row r="23" spans="1:7" ht="15" customHeight="1" x14ac:dyDescent="0.2">
      <c r="A23" s="176" t="s">
        <v>88</v>
      </c>
      <c r="B23" s="42">
        <v>2143342</v>
      </c>
      <c r="C23" s="79">
        <v>2466363</v>
      </c>
      <c r="D23" s="42">
        <v>2308266</v>
      </c>
      <c r="E23" s="98">
        <f>D23-C23</f>
        <v>-158097</v>
      </c>
      <c r="F23" s="47"/>
    </row>
    <row r="24" spans="1:7" ht="15" customHeight="1" x14ac:dyDescent="0.2">
      <c r="A24" s="86" t="s">
        <v>58</v>
      </c>
      <c r="B24" s="95">
        <v>16261639</v>
      </c>
      <c r="C24" s="193">
        <v>7293846</v>
      </c>
      <c r="D24" s="95">
        <v>7293846</v>
      </c>
      <c r="E24" s="98">
        <f t="shared" ref="E24:E29" si="1">D24-C24</f>
        <v>0</v>
      </c>
      <c r="F24" s="47"/>
    </row>
    <row r="25" spans="1:7" ht="15" customHeight="1" x14ac:dyDescent="0.2">
      <c r="A25" s="86" t="s">
        <v>59</v>
      </c>
      <c r="B25" s="95">
        <v>47067445</v>
      </c>
      <c r="C25" s="193">
        <v>50443572</v>
      </c>
      <c r="D25" s="95">
        <v>50443572</v>
      </c>
      <c r="E25" s="98">
        <f t="shared" si="1"/>
        <v>0</v>
      </c>
      <c r="F25" s="47"/>
    </row>
    <row r="26" spans="1:7" ht="15" customHeight="1" x14ac:dyDescent="0.2">
      <c r="A26" s="176" t="s">
        <v>89</v>
      </c>
      <c r="B26" s="95">
        <v>1083092</v>
      </c>
      <c r="C26" s="193">
        <v>1123157</v>
      </c>
      <c r="D26" s="95">
        <v>1124019</v>
      </c>
      <c r="E26" s="98">
        <f t="shared" si="1"/>
        <v>862</v>
      </c>
      <c r="F26" s="47"/>
    </row>
    <row r="27" spans="1:7" ht="15" customHeight="1" x14ac:dyDescent="0.2">
      <c r="A27" s="86" t="s">
        <v>8</v>
      </c>
      <c r="B27" s="95">
        <v>1000</v>
      </c>
      <c r="C27" s="193">
        <v>1000</v>
      </c>
      <c r="D27" s="95">
        <v>1000</v>
      </c>
      <c r="E27" s="98">
        <f t="shared" si="1"/>
        <v>0</v>
      </c>
      <c r="F27" s="47"/>
    </row>
    <row r="28" spans="1:7" ht="15" customHeight="1" x14ac:dyDescent="0.2">
      <c r="A28" s="34" t="s">
        <v>55</v>
      </c>
      <c r="B28" s="198">
        <v>2495531</v>
      </c>
      <c r="C28" s="79">
        <v>8629051</v>
      </c>
      <c r="D28" s="96">
        <v>8629051</v>
      </c>
      <c r="E28" s="98">
        <f t="shared" si="1"/>
        <v>0</v>
      </c>
      <c r="F28" s="47"/>
    </row>
    <row r="29" spans="1:7" ht="15" customHeight="1" x14ac:dyDescent="0.2">
      <c r="A29" s="34" t="s">
        <v>60</v>
      </c>
      <c r="B29" s="199">
        <v>11981926</v>
      </c>
      <c r="C29" s="192">
        <v>6855609</v>
      </c>
      <c r="D29" s="97">
        <v>6855609</v>
      </c>
      <c r="E29" s="157">
        <f t="shared" si="1"/>
        <v>0</v>
      </c>
      <c r="F29" s="47"/>
    </row>
    <row r="30" spans="1:7" ht="15" customHeight="1" x14ac:dyDescent="0.2">
      <c r="A30" s="34"/>
      <c r="B30" s="79"/>
      <c r="C30" s="79"/>
      <c r="D30" s="42"/>
      <c r="E30" s="98"/>
    </row>
    <row r="31" spans="1:7" ht="15" customHeight="1" x14ac:dyDescent="0.2">
      <c r="A31" s="34" t="s">
        <v>9</v>
      </c>
      <c r="B31" s="79">
        <f>SUM(B23:B29)</f>
        <v>81033975</v>
      </c>
      <c r="C31" s="79">
        <f>SUM(C23:C29)</f>
        <v>76812598</v>
      </c>
      <c r="D31" s="96">
        <f>SUM(D23:D29)</f>
        <v>76655363</v>
      </c>
      <c r="E31" s="98">
        <f>SUM(E23:E29)</f>
        <v>-157235</v>
      </c>
      <c r="F31" s="19"/>
    </row>
    <row r="32" spans="1:7" ht="15" customHeight="1" x14ac:dyDescent="0.2">
      <c r="A32" s="34"/>
      <c r="B32" s="79"/>
      <c r="C32" s="79"/>
      <c r="D32" s="42"/>
      <c r="E32" s="98"/>
      <c r="F32" s="19"/>
    </row>
    <row r="33" spans="1:8" ht="15" customHeight="1" x14ac:dyDescent="0.2">
      <c r="A33" s="176" t="s">
        <v>10</v>
      </c>
      <c r="B33" s="200">
        <v>17836130</v>
      </c>
      <c r="C33" s="79">
        <v>21463981</v>
      </c>
      <c r="D33" s="42">
        <v>21463981</v>
      </c>
      <c r="E33" s="98">
        <f>D33-C33</f>
        <v>0</v>
      </c>
      <c r="F33" s="19"/>
      <c r="G33" s="47"/>
      <c r="H33" s="47"/>
    </row>
    <row r="34" spans="1:8" ht="15" customHeight="1" x14ac:dyDescent="0.2">
      <c r="A34" s="86" t="s">
        <v>61</v>
      </c>
      <c r="B34" s="132">
        <v>-12500040</v>
      </c>
      <c r="C34" s="193">
        <v>-11357288</v>
      </c>
      <c r="D34" s="54">
        <v>-11357288</v>
      </c>
      <c r="E34" s="98">
        <f t="shared" ref="E34:E36" si="2">D34-C34</f>
        <v>0</v>
      </c>
      <c r="F34" s="19"/>
    </row>
    <row r="35" spans="1:8" ht="15" customHeight="1" x14ac:dyDescent="0.2">
      <c r="A35" s="86" t="s">
        <v>62</v>
      </c>
      <c r="B35" s="132">
        <v>-46755894</v>
      </c>
      <c r="C35" s="193">
        <v>-48059361</v>
      </c>
      <c r="D35" s="54">
        <v>-48059361</v>
      </c>
      <c r="E35" s="98">
        <f t="shared" si="2"/>
        <v>0</v>
      </c>
      <c r="F35" s="19"/>
    </row>
    <row r="36" spans="1:8" ht="15" customHeight="1" x14ac:dyDescent="0.2">
      <c r="A36" s="34" t="s">
        <v>11</v>
      </c>
      <c r="B36" s="160">
        <v>11584785</v>
      </c>
      <c r="C36" s="189">
        <v>2824759</v>
      </c>
      <c r="D36" s="161">
        <f>'Inc. &amp; Exp.'!F54</f>
        <v>13750458</v>
      </c>
      <c r="E36" s="157">
        <f t="shared" si="2"/>
        <v>10925699</v>
      </c>
    </row>
    <row r="37" spans="1:8" ht="15" customHeight="1" x14ac:dyDescent="0.2">
      <c r="A37" s="34"/>
      <c r="B37" s="79"/>
      <c r="C37" s="79"/>
      <c r="D37" s="42"/>
      <c r="E37" s="98"/>
    </row>
    <row r="38" spans="1:8" ht="15" customHeight="1" x14ac:dyDescent="0.2">
      <c r="A38" s="34" t="s">
        <v>12</v>
      </c>
      <c r="B38" s="79">
        <f>SUM(B33:B36)</f>
        <v>-29835019</v>
      </c>
      <c r="C38" s="79">
        <f>SUM(C33:C36)</f>
        <v>-35127909</v>
      </c>
      <c r="D38" s="96">
        <f>SUM(D33:D36)</f>
        <v>-24202210</v>
      </c>
      <c r="E38" s="98">
        <f>SUM(E33:E36)</f>
        <v>10925699</v>
      </c>
      <c r="F38" s="19"/>
    </row>
    <row r="39" spans="1:8" ht="15" customHeight="1" x14ac:dyDescent="0.2">
      <c r="A39" s="34"/>
      <c r="B39" s="78"/>
      <c r="C39" s="78"/>
      <c r="D39" s="41"/>
      <c r="E39" s="171"/>
      <c r="F39" s="19"/>
    </row>
    <row r="40" spans="1:8" ht="15" customHeight="1" thickBot="1" x14ac:dyDescent="0.25">
      <c r="A40" s="36" t="s">
        <v>42</v>
      </c>
      <c r="B40" s="163">
        <f>B38+B31</f>
        <v>51198956</v>
      </c>
      <c r="C40" s="163">
        <f>C38+C31</f>
        <v>41684689</v>
      </c>
      <c r="D40" s="164">
        <f>D38+D31</f>
        <v>52453153</v>
      </c>
      <c r="E40" s="172">
        <f>E38+E31</f>
        <v>10768464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47"/>
    </row>
    <row r="43" spans="1:8" x14ac:dyDescent="0.2">
      <c r="B43" s="47"/>
      <c r="D43" s="47"/>
      <c r="E43" s="19"/>
    </row>
    <row r="44" spans="1:8" x14ac:dyDescent="0.2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70"/>
  <sheetViews>
    <sheetView tabSelected="1" topLeftCell="A30" zoomScaleNormal="100" workbookViewId="0">
      <selection activeCell="E68" sqref="E68"/>
    </sheetView>
  </sheetViews>
  <sheetFormatPr defaultRowHeight="12.75" x14ac:dyDescent="0.2"/>
  <cols>
    <col min="1" max="1" width="40.42578125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5"/>
    </row>
    <row r="2" spans="1:30" x14ac:dyDescent="0.2">
      <c r="A2" s="215" t="s">
        <v>13</v>
      </c>
      <c r="B2" s="215"/>
      <c r="C2" s="215"/>
      <c r="D2" s="215"/>
      <c r="E2" s="215"/>
      <c r="F2" s="215"/>
      <c r="G2" s="215"/>
      <c r="H2" s="215"/>
      <c r="I2" s="215"/>
      <c r="J2" s="25"/>
    </row>
    <row r="3" spans="1:30" x14ac:dyDescent="0.2">
      <c r="A3" s="216" t="s">
        <v>425</v>
      </c>
      <c r="B3" s="216"/>
      <c r="C3" s="216"/>
      <c r="D3" s="216"/>
      <c r="E3" s="216"/>
      <c r="F3" s="216"/>
      <c r="G3" s="216"/>
      <c r="H3" s="216"/>
      <c r="I3" s="216"/>
      <c r="J3" s="25"/>
    </row>
    <row r="4" spans="1:30" x14ac:dyDescent="0.2">
      <c r="A4" s="215" t="s">
        <v>426</v>
      </c>
      <c r="B4" s="215"/>
      <c r="C4" s="215"/>
      <c r="D4" s="215"/>
      <c r="E4" s="215"/>
      <c r="F4" s="215"/>
      <c r="G4" s="215"/>
      <c r="H4" s="215"/>
      <c r="I4" s="215"/>
      <c r="J4" s="25"/>
    </row>
    <row r="5" spans="1:30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">
      <c r="A6" s="16"/>
      <c r="B6" s="201" t="s">
        <v>121</v>
      </c>
      <c r="C6" s="201" t="s">
        <v>170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">
      <c r="A7" s="22"/>
      <c r="B7" s="55" t="s">
        <v>87</v>
      </c>
      <c r="C7" s="55" t="s">
        <v>87</v>
      </c>
      <c r="D7" s="80" t="s">
        <v>239</v>
      </c>
      <c r="E7" s="11" t="s">
        <v>16</v>
      </c>
      <c r="F7" s="11" t="s">
        <v>240</v>
      </c>
      <c r="G7" s="11" t="s">
        <v>16</v>
      </c>
      <c r="H7" s="81" t="s">
        <v>241</v>
      </c>
      <c r="I7" s="5" t="s">
        <v>242</v>
      </c>
    </row>
    <row r="8" spans="1:30" x14ac:dyDescent="0.2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">
      <c r="A9" s="85" t="s">
        <v>53</v>
      </c>
      <c r="B9" s="57">
        <v>11913319</v>
      </c>
      <c r="C9" s="57">
        <v>11913319</v>
      </c>
      <c r="D9" s="19">
        <v>5122730</v>
      </c>
      <c r="E9" s="27">
        <f>D9/B9</f>
        <v>0.43000023754925054</v>
      </c>
      <c r="F9" s="19">
        <v>5122728</v>
      </c>
      <c r="G9" s="27">
        <f>F9/C9</f>
        <v>0.43000006966992155</v>
      </c>
      <c r="H9" s="18">
        <f>F9-D9</f>
        <v>-2</v>
      </c>
      <c r="I9" s="48">
        <f>F9-C9</f>
        <v>-6790591</v>
      </c>
    </row>
    <row r="10" spans="1:30" x14ac:dyDescent="0.2">
      <c r="A10" s="85" t="s">
        <v>56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30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">
      <c r="A12" s="70" t="s">
        <v>18</v>
      </c>
      <c r="B12" s="58">
        <v>15530000</v>
      </c>
      <c r="C12" s="58">
        <v>15475500</v>
      </c>
      <c r="D12" s="19">
        <v>13236515</v>
      </c>
      <c r="E12" s="27">
        <f t="shared" ref="E12:E21" si="0">D12/B12</f>
        <v>0.85231905988409529</v>
      </c>
      <c r="F12" s="19">
        <f>12819090-2330</f>
        <v>12816760</v>
      </c>
      <c r="G12" s="27">
        <f t="shared" ref="G12:G21" si="1">F12/C12</f>
        <v>0.82819682724306165</v>
      </c>
      <c r="H12" s="20">
        <f t="shared" ref="H12:H21" si="2">F12-D12</f>
        <v>-419755</v>
      </c>
      <c r="I12" s="48">
        <f t="shared" ref="I12:I21" si="3">F12-C12</f>
        <v>-2658740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">
      <c r="A13" s="70" t="s">
        <v>19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30" x14ac:dyDescent="0.2">
      <c r="A14" s="70" t="s">
        <v>47</v>
      </c>
      <c r="B14" s="58">
        <v>28000</v>
      </c>
      <c r="C14" s="58">
        <v>28000</v>
      </c>
      <c r="D14" s="19">
        <v>2950</v>
      </c>
      <c r="E14" s="27">
        <f t="shared" si="0"/>
        <v>0.10535714285714286</v>
      </c>
      <c r="F14" s="19">
        <v>5808</v>
      </c>
      <c r="G14" s="27">
        <f t="shared" si="1"/>
        <v>0.20742857142857143</v>
      </c>
      <c r="H14" s="20">
        <f t="shared" si="2"/>
        <v>2858</v>
      </c>
      <c r="I14" s="48">
        <f t="shared" si="3"/>
        <v>-22192</v>
      </c>
    </row>
    <row r="15" spans="1:30" x14ac:dyDescent="0.2">
      <c r="A15" s="70" t="s">
        <v>20</v>
      </c>
      <c r="B15" s="58">
        <v>155000</v>
      </c>
      <c r="C15" s="58">
        <v>155000</v>
      </c>
      <c r="D15" s="19">
        <v>46501</v>
      </c>
      <c r="E15" s="27">
        <f t="shared" si="0"/>
        <v>0.30000645161290324</v>
      </c>
      <c r="F15" s="19">
        <v>48393</v>
      </c>
      <c r="G15" s="27">
        <f t="shared" si="1"/>
        <v>0.31221290322580647</v>
      </c>
      <c r="H15" s="20">
        <f t="shared" si="2"/>
        <v>1892</v>
      </c>
      <c r="I15" s="48">
        <f t="shared" si="3"/>
        <v>-106607</v>
      </c>
      <c r="L15" s="19"/>
    </row>
    <row r="16" spans="1:30" x14ac:dyDescent="0.2">
      <c r="A16" s="70" t="s">
        <v>49</v>
      </c>
      <c r="B16" s="58">
        <v>19800</v>
      </c>
      <c r="C16" s="58">
        <v>19800</v>
      </c>
      <c r="D16" s="19">
        <v>5235</v>
      </c>
      <c r="E16" s="27">
        <f>D16/B16</f>
        <v>0.2643939393939394</v>
      </c>
      <c r="F16" s="19">
        <v>7194</v>
      </c>
      <c r="G16" s="27">
        <f>F16/C16</f>
        <v>0.36333333333333334</v>
      </c>
      <c r="H16" s="20">
        <f t="shared" si="2"/>
        <v>1959</v>
      </c>
      <c r="I16" s="48">
        <f t="shared" si="3"/>
        <v>-12606</v>
      </c>
    </row>
    <row r="17" spans="1:12" x14ac:dyDescent="0.2">
      <c r="A17" s="70" t="s">
        <v>50</v>
      </c>
      <c r="B17" s="58">
        <v>112750</v>
      </c>
      <c r="C17" s="58">
        <v>112750</v>
      </c>
      <c r="D17" s="19">
        <v>41503</v>
      </c>
      <c r="E17" s="27">
        <f t="shared" si="0"/>
        <v>0.36809756097560975</v>
      </c>
      <c r="F17" s="19">
        <v>17052</v>
      </c>
      <c r="G17" s="27">
        <f t="shared" si="1"/>
        <v>0.15123725055432372</v>
      </c>
      <c r="H17" s="20">
        <f t="shared" si="2"/>
        <v>-24451</v>
      </c>
      <c r="I17" s="48">
        <f t="shared" si="3"/>
        <v>-95698</v>
      </c>
      <c r="L17" s="19"/>
    </row>
    <row r="18" spans="1:12" x14ac:dyDescent="0.2">
      <c r="A18" s="209" t="s">
        <v>128</v>
      </c>
      <c r="B18" s="58">
        <v>-1180000</v>
      </c>
      <c r="C18" s="58">
        <v>-1526500</v>
      </c>
      <c r="D18" s="19">
        <v>-431083</v>
      </c>
      <c r="E18" s="27">
        <f t="shared" si="0"/>
        <v>0.36532457627118642</v>
      </c>
      <c r="F18" s="19">
        <v>-754454</v>
      </c>
      <c r="G18" s="27">
        <f t="shared" si="1"/>
        <v>0.49423779888634128</v>
      </c>
      <c r="H18" s="20">
        <f t="shared" si="2"/>
        <v>-323371</v>
      </c>
      <c r="I18" s="48">
        <f t="shared" si="3"/>
        <v>772046</v>
      </c>
    </row>
    <row r="19" spans="1:12" x14ac:dyDescent="0.2">
      <c r="A19" s="209" t="s">
        <v>129</v>
      </c>
      <c r="B19" s="58">
        <v>-847300</v>
      </c>
      <c r="C19" s="58">
        <v>-847300</v>
      </c>
      <c r="D19" s="19">
        <v>-421822</v>
      </c>
      <c r="E19" s="27">
        <f t="shared" si="0"/>
        <v>0.49784255871592115</v>
      </c>
      <c r="F19" s="19">
        <v>-402049</v>
      </c>
      <c r="G19" s="27">
        <f t="shared" si="1"/>
        <v>0.4745060781305323</v>
      </c>
      <c r="H19" s="20">
        <f t="shared" si="2"/>
        <v>19773</v>
      </c>
      <c r="I19" s="48">
        <f t="shared" si="3"/>
        <v>445251</v>
      </c>
      <c r="J19" s="19"/>
      <c r="K19" s="206"/>
      <c r="L19" s="206"/>
    </row>
    <row r="20" spans="1:12" x14ac:dyDescent="0.2">
      <c r="A20" s="70" t="s">
        <v>45</v>
      </c>
      <c r="B20" s="58">
        <v>2660039</v>
      </c>
      <c r="C20" s="58">
        <v>2696439</v>
      </c>
      <c r="D20" s="19">
        <v>1848976</v>
      </c>
      <c r="E20" s="27">
        <f t="shared" si="0"/>
        <v>0.69509356817700796</v>
      </c>
      <c r="F20" s="19">
        <v>2046378</v>
      </c>
      <c r="G20" s="27">
        <f t="shared" si="1"/>
        <v>0.75891870722831112</v>
      </c>
      <c r="H20" s="20">
        <f t="shared" si="2"/>
        <v>197402</v>
      </c>
      <c r="I20" s="48">
        <f t="shared" si="3"/>
        <v>-650061</v>
      </c>
      <c r="J20" s="19"/>
    </row>
    <row r="21" spans="1:12" x14ac:dyDescent="0.2">
      <c r="A21" s="70" t="s">
        <v>46</v>
      </c>
      <c r="B21" s="58">
        <v>758600</v>
      </c>
      <c r="C21" s="58">
        <v>758600</v>
      </c>
      <c r="D21" s="19">
        <v>360358</v>
      </c>
      <c r="E21" s="27">
        <f t="shared" si="0"/>
        <v>0.47503031900870024</v>
      </c>
      <c r="F21" s="19">
        <v>317527</v>
      </c>
      <c r="G21" s="27">
        <f t="shared" si="1"/>
        <v>0.41856973372001055</v>
      </c>
      <c r="H21" s="20">
        <f t="shared" si="2"/>
        <v>-42831</v>
      </c>
      <c r="I21" s="48">
        <f t="shared" si="3"/>
        <v>-441073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21</v>
      </c>
      <c r="B23" s="58">
        <v>26239905</v>
      </c>
      <c r="C23" s="58">
        <v>28141525</v>
      </c>
      <c r="D23" s="53">
        <v>11048451</v>
      </c>
      <c r="E23" s="27">
        <f>D23/B23</f>
        <v>0.42105529726574847</v>
      </c>
      <c r="F23" s="53">
        <v>12650535</v>
      </c>
      <c r="G23" s="27">
        <f>F23/C23</f>
        <v>0.44953267457964696</v>
      </c>
      <c r="H23" s="20">
        <f>F23-D23</f>
        <v>1602084</v>
      </c>
      <c r="I23" s="48">
        <f>F23-C23</f>
        <v>-15490990</v>
      </c>
    </row>
    <row r="24" spans="1:12" x14ac:dyDescent="0.2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23</v>
      </c>
      <c r="B26" s="58">
        <v>81000</v>
      </c>
      <c r="C26" s="58">
        <v>130000</v>
      </c>
      <c r="D26" s="19">
        <v>45192</v>
      </c>
      <c r="E26" s="27">
        <f>D26/B26</f>
        <v>0.55792592592592594</v>
      </c>
      <c r="F26" s="19">
        <v>256210</v>
      </c>
      <c r="G26" s="27">
        <f>F26/C26</f>
        <v>1.9708461538461539</v>
      </c>
      <c r="H26" s="20">
        <f>F26-D26</f>
        <v>211018</v>
      </c>
      <c r="I26" s="48">
        <f>F26-C26</f>
        <v>126210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24</v>
      </c>
      <c r="B28" s="58">
        <v>177061</v>
      </c>
      <c r="C28" s="58">
        <v>177061</v>
      </c>
      <c r="D28" s="19">
        <v>248251</v>
      </c>
      <c r="E28" s="27">
        <f>D28/B28</f>
        <v>1.4020648251167678</v>
      </c>
      <c r="F28" s="19">
        <v>2260723</v>
      </c>
      <c r="G28" s="27">
        <f>F28/C28</f>
        <v>12.768046040630065</v>
      </c>
      <c r="H28" s="20">
        <f>F28-D28</f>
        <v>2012472</v>
      </c>
      <c r="I28" s="48">
        <f>F28-C28</f>
        <v>2083662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25</v>
      </c>
      <c r="B30" s="58">
        <v>1108847</v>
      </c>
      <c r="C30" s="58">
        <v>1108847</v>
      </c>
      <c r="D30" s="19">
        <v>388174</v>
      </c>
      <c r="E30" s="27">
        <f>D30/B30</f>
        <v>0.35006993751166754</v>
      </c>
      <c r="F30" s="19">
        <v>139973</v>
      </c>
      <c r="G30" s="27">
        <f t="shared" ref="G30:G36" si="4">F30/C30</f>
        <v>0.12623292483092799</v>
      </c>
      <c r="H30" s="20">
        <f>F30-D30</f>
        <v>-248201</v>
      </c>
      <c r="I30" s="48">
        <f>F30-C30</f>
        <v>-968874</v>
      </c>
    </row>
    <row r="31" spans="1:12" x14ac:dyDescent="0.2">
      <c r="A31" s="70" t="s">
        <v>26</v>
      </c>
      <c r="B31" s="58">
        <v>245900</v>
      </c>
      <c r="C31" s="58">
        <v>245900</v>
      </c>
      <c r="D31" s="208">
        <v>432074</v>
      </c>
      <c r="E31" s="84">
        <f>D31/B31</f>
        <v>1.7571126474176495</v>
      </c>
      <c r="F31" s="89">
        <v>51545</v>
      </c>
      <c r="G31" s="27">
        <f t="shared" si="4"/>
        <v>0.20961773078487189</v>
      </c>
      <c r="H31" s="20">
        <f>F31-D31</f>
        <v>-380529</v>
      </c>
      <c r="I31" s="48">
        <f>F31-C31</f>
        <v>-194355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44</v>
      </c>
      <c r="B34" s="58">
        <v>200000</v>
      </c>
      <c r="C34" s="58">
        <v>200000</v>
      </c>
      <c r="D34" s="19">
        <v>77003</v>
      </c>
      <c r="E34" s="27">
        <f>D34/B34</f>
        <v>0.385015</v>
      </c>
      <c r="F34" s="19">
        <v>47293</v>
      </c>
      <c r="G34" s="27">
        <f t="shared" si="4"/>
        <v>0.23646500000000001</v>
      </c>
      <c r="H34" s="20">
        <f>F34-D34</f>
        <v>-29710</v>
      </c>
      <c r="I34" s="48">
        <f>F34-C34</f>
        <v>-152707</v>
      </c>
      <c r="K34" s="19"/>
    </row>
    <row r="35" spans="1:12" x14ac:dyDescent="0.2">
      <c r="A35" s="70" t="s">
        <v>122</v>
      </c>
      <c r="B35" s="58">
        <v>515000</v>
      </c>
      <c r="C35" s="88">
        <v>350000</v>
      </c>
      <c r="D35" s="210">
        <v>50062</v>
      </c>
      <c r="E35" s="204">
        <f>D35/B35</f>
        <v>9.7207766990291267E-2</v>
      </c>
      <c r="F35" s="19">
        <v>101171</v>
      </c>
      <c r="G35" s="204">
        <f t="shared" si="4"/>
        <v>0.28905999999999998</v>
      </c>
      <c r="H35" s="203">
        <f>F35-D35</f>
        <v>51109</v>
      </c>
      <c r="I35" s="205">
        <f>F35-C35</f>
        <v>-248829</v>
      </c>
      <c r="K35" s="19"/>
    </row>
    <row r="36" spans="1:12" x14ac:dyDescent="0.2">
      <c r="A36" s="70" t="s">
        <v>28</v>
      </c>
      <c r="B36" s="58">
        <v>24600</v>
      </c>
      <c r="C36" s="88">
        <v>24600</v>
      </c>
      <c r="D36" s="19">
        <v>10789</v>
      </c>
      <c r="E36" s="27">
        <f>D36/B36</f>
        <v>0.43857723577235774</v>
      </c>
      <c r="F36" s="19">
        <v>11573</v>
      </c>
      <c r="G36" s="27">
        <f t="shared" si="4"/>
        <v>0.47044715447154473</v>
      </c>
      <c r="H36" s="20">
        <f>F36-D36</f>
        <v>784</v>
      </c>
      <c r="I36" s="48">
        <f>F36-C36</f>
        <v>-13027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29</v>
      </c>
      <c r="B38" s="58">
        <f>SUM(B9:B37)</f>
        <v>60395521</v>
      </c>
      <c r="C38" s="58">
        <f>SUM(C8:C37)</f>
        <v>61816541</v>
      </c>
      <c r="D38" s="63">
        <f>SUM(D9:D36)</f>
        <v>32111859</v>
      </c>
      <c r="E38" s="27">
        <f>D38/B38</f>
        <v>0.53169272271034795</v>
      </c>
      <c r="F38" s="26">
        <f>SUM(F9:F36)</f>
        <v>34744360</v>
      </c>
      <c r="G38" s="27">
        <f>F38/C38</f>
        <v>0.56205603610205235</v>
      </c>
      <c r="H38" s="20">
        <f>SUM(H9:H36)</f>
        <v>2632501</v>
      </c>
      <c r="I38" s="48">
        <f>F38-C38</f>
        <v>-27072181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51</v>
      </c>
      <c r="B41" s="58">
        <v>43856908</v>
      </c>
      <c r="C41" s="88">
        <v>46088856</v>
      </c>
      <c r="D41" s="19">
        <v>14177499</v>
      </c>
      <c r="E41" s="27">
        <f t="shared" ref="E41:E48" si="5">D41/B41</f>
        <v>0.32326718062294768</v>
      </c>
      <c r="F41" s="19">
        <v>14006127</v>
      </c>
      <c r="G41" s="27">
        <f t="shared" ref="G41:G48" si="6">F41/C41</f>
        <v>0.30389400422522961</v>
      </c>
      <c r="H41" s="20">
        <f t="shared" ref="H41:H49" si="7">F41-D41</f>
        <v>-171372</v>
      </c>
      <c r="I41" s="48">
        <f t="shared" ref="I41:I49" si="8">F41-C41</f>
        <v>-32082729</v>
      </c>
    </row>
    <row r="42" spans="1:12" x14ac:dyDescent="0.2">
      <c r="A42" s="70" t="s">
        <v>37</v>
      </c>
      <c r="B42" s="58">
        <v>3372159</v>
      </c>
      <c r="C42" s="88">
        <v>3345665</v>
      </c>
      <c r="D42" s="19">
        <v>1020270</v>
      </c>
      <c r="E42" s="27">
        <f t="shared" si="5"/>
        <v>0.30255690790380879</v>
      </c>
      <c r="F42" s="19">
        <v>1130427</v>
      </c>
      <c r="G42" s="27">
        <f t="shared" si="6"/>
        <v>0.3378781198954468</v>
      </c>
      <c r="H42" s="20">
        <f t="shared" si="7"/>
        <v>110157</v>
      </c>
      <c r="I42" s="48">
        <f t="shared" si="8"/>
        <v>-2215238</v>
      </c>
    </row>
    <row r="43" spans="1:12" x14ac:dyDescent="0.2">
      <c r="A43" s="70" t="s">
        <v>31</v>
      </c>
      <c r="B43" s="58">
        <v>3037604</v>
      </c>
      <c r="C43" s="88">
        <v>3266308</v>
      </c>
      <c r="D43" s="19">
        <v>1159041</v>
      </c>
      <c r="E43" s="27">
        <f t="shared" si="5"/>
        <v>0.38156421969420634</v>
      </c>
      <c r="F43" s="19">
        <v>1621140</v>
      </c>
      <c r="G43" s="27">
        <f t="shared" si="6"/>
        <v>0.49632184105111948</v>
      </c>
      <c r="H43" s="20">
        <f t="shared" si="7"/>
        <v>462099</v>
      </c>
      <c r="I43" s="48">
        <f t="shared" si="8"/>
        <v>-1645168</v>
      </c>
    </row>
    <row r="44" spans="1:12" x14ac:dyDescent="0.2">
      <c r="A44" s="70" t="s">
        <v>32</v>
      </c>
      <c r="B44" s="58">
        <v>2333259</v>
      </c>
      <c r="C44" s="88">
        <v>2113425</v>
      </c>
      <c r="D44" s="19">
        <v>1396129</v>
      </c>
      <c r="E44" s="27">
        <f t="shared" si="5"/>
        <v>0.59836006204197645</v>
      </c>
      <c r="F44" s="19">
        <v>1232038</v>
      </c>
      <c r="G44" s="27">
        <f t="shared" si="6"/>
        <v>0.58295799472420362</v>
      </c>
      <c r="H44" s="20">
        <f t="shared" si="7"/>
        <v>-164091</v>
      </c>
      <c r="I44" s="48">
        <f t="shared" si="8"/>
        <v>-881387</v>
      </c>
    </row>
    <row r="45" spans="1:12" x14ac:dyDescent="0.2">
      <c r="A45" s="70" t="s">
        <v>33</v>
      </c>
      <c r="B45" s="58">
        <v>1434660</v>
      </c>
      <c r="C45" s="88">
        <v>578000</v>
      </c>
      <c r="D45" s="19">
        <v>40047</v>
      </c>
      <c r="E45" s="27">
        <f t="shared" si="5"/>
        <v>2.7913930826816109E-2</v>
      </c>
      <c r="F45" s="19">
        <v>41170</v>
      </c>
      <c r="G45" s="27">
        <f t="shared" si="6"/>
        <v>7.1228373702422146E-2</v>
      </c>
      <c r="H45" s="20">
        <f t="shared" si="7"/>
        <v>1123</v>
      </c>
      <c r="I45" s="48">
        <f t="shared" si="8"/>
        <v>-536830</v>
      </c>
    </row>
    <row r="46" spans="1:12" x14ac:dyDescent="0.2">
      <c r="A46" s="70" t="s">
        <v>52</v>
      </c>
      <c r="B46" s="58">
        <v>1982237</v>
      </c>
      <c r="C46" s="88">
        <v>2005130</v>
      </c>
      <c r="D46" s="19">
        <v>393807</v>
      </c>
      <c r="E46" s="27">
        <f t="shared" si="5"/>
        <v>0.19866796957175151</v>
      </c>
      <c r="F46" s="19">
        <v>660760</v>
      </c>
      <c r="G46" s="27">
        <f t="shared" si="6"/>
        <v>0.32953474338322203</v>
      </c>
      <c r="H46" s="20">
        <f t="shared" si="7"/>
        <v>266953</v>
      </c>
      <c r="I46" s="48">
        <f t="shared" si="8"/>
        <v>-1344370</v>
      </c>
    </row>
    <row r="47" spans="1:12" x14ac:dyDescent="0.2">
      <c r="A47" s="70" t="s">
        <v>38</v>
      </c>
      <c r="B47" s="58">
        <v>353500</v>
      </c>
      <c r="C47" s="88">
        <v>363500</v>
      </c>
      <c r="D47" s="19">
        <v>114485</v>
      </c>
      <c r="E47" s="27">
        <f t="shared" si="5"/>
        <v>0.32386138613861387</v>
      </c>
      <c r="F47" s="19">
        <v>65648</v>
      </c>
      <c r="G47" s="27">
        <f t="shared" si="6"/>
        <v>0.18059972489683632</v>
      </c>
      <c r="H47" s="20">
        <f t="shared" si="7"/>
        <v>-48837</v>
      </c>
      <c r="I47" s="48">
        <f t="shared" si="8"/>
        <v>-297852</v>
      </c>
    </row>
    <row r="48" spans="1:12" x14ac:dyDescent="0.2">
      <c r="A48" s="70" t="s">
        <v>84</v>
      </c>
      <c r="B48" s="58">
        <v>4011194</v>
      </c>
      <c r="C48" s="88">
        <v>4043081</v>
      </c>
      <c r="D48" s="19">
        <v>2225030</v>
      </c>
      <c r="E48" s="27">
        <f t="shared" si="5"/>
        <v>0.55470515761641048</v>
      </c>
      <c r="F48" s="19">
        <v>2232185</v>
      </c>
      <c r="G48" s="27">
        <f t="shared" si="6"/>
        <v>0.55209999502854379</v>
      </c>
      <c r="H48" s="20">
        <f t="shared" si="7"/>
        <v>7155</v>
      </c>
      <c r="I48" s="48">
        <f t="shared" si="8"/>
        <v>-1810896</v>
      </c>
    </row>
    <row r="49" spans="1:11" x14ac:dyDescent="0.2">
      <c r="A49" s="70" t="s">
        <v>34</v>
      </c>
      <c r="B49" s="58">
        <v>14000</v>
      </c>
      <c r="C49" s="88">
        <v>12576</v>
      </c>
      <c r="D49" s="53">
        <v>766</v>
      </c>
      <c r="E49" s="27">
        <f>D49/B49</f>
        <v>5.4714285714285715E-2</v>
      </c>
      <c r="F49" s="53">
        <v>4407</v>
      </c>
      <c r="G49" s="27">
        <f>F49/C49</f>
        <v>0.35042938931297712</v>
      </c>
      <c r="H49" s="20">
        <f t="shared" si="7"/>
        <v>3641</v>
      </c>
      <c r="I49" s="48">
        <f t="shared" si="8"/>
        <v>-8169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48</v>
      </c>
      <c r="B52" s="58">
        <f>SUM(B41:B49)</f>
        <v>60395521</v>
      </c>
      <c r="C52" s="58">
        <f>SUM(C41:C49)</f>
        <v>61816541</v>
      </c>
      <c r="D52" s="63">
        <f>SUM(D41:D49)</f>
        <v>20527074</v>
      </c>
      <c r="E52" s="27">
        <f>D52/B52</f>
        <v>0.33987742236713214</v>
      </c>
      <c r="F52" s="26">
        <f>SUM(F41:F49)</f>
        <v>20993902</v>
      </c>
      <c r="G52" s="27">
        <f>F52/C52</f>
        <v>0.33961625254962097</v>
      </c>
      <c r="H52" s="20">
        <f>SUM(H41:H49)</f>
        <v>466828</v>
      </c>
      <c r="I52" s="48">
        <f>F52-C52</f>
        <v>-40822639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43</v>
      </c>
      <c r="B54" s="60">
        <f>B38-B52</f>
        <v>0</v>
      </c>
      <c r="C54" s="60">
        <f>C38-C52</f>
        <v>0</v>
      </c>
      <c r="D54" s="65">
        <f>D38-D52</f>
        <v>11584785</v>
      </c>
      <c r="E54" s="27"/>
      <c r="F54" s="44">
        <f>F38-F52</f>
        <v>13750458</v>
      </c>
      <c r="G54" s="25"/>
      <c r="H54" s="45">
        <f>H38-H52</f>
        <v>2165673</v>
      </c>
      <c r="I54" s="49">
        <f>F54-C54</f>
        <v>13750458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232">
        <v>14808744</v>
      </c>
      <c r="E58" s="188" t="s">
        <v>428</v>
      </c>
    </row>
    <row r="59" spans="1:11" x14ac:dyDescent="0.2">
      <c r="D59" s="230">
        <v>21463981</v>
      </c>
      <c r="E59" s="188" t="s">
        <v>427</v>
      </c>
    </row>
    <row r="60" spans="1:11" x14ac:dyDescent="0.2">
      <c r="D60" s="230"/>
    </row>
    <row r="61" spans="1:11" x14ac:dyDescent="0.2">
      <c r="D61" s="230">
        <f>C52*25%</f>
        <v>15454135.25</v>
      </c>
      <c r="E61" s="231">
        <v>0.25</v>
      </c>
    </row>
    <row r="62" spans="1:11" x14ac:dyDescent="0.2">
      <c r="D62" s="230"/>
    </row>
    <row r="63" spans="1:11" x14ac:dyDescent="0.2">
      <c r="D63" s="230">
        <f>D59-D61</f>
        <v>6009845.75</v>
      </c>
      <c r="E63" t="s">
        <v>430</v>
      </c>
    </row>
    <row r="64" spans="1:11" x14ac:dyDescent="0.2">
      <c r="D64" s="230">
        <v>645391</v>
      </c>
      <c r="E64" t="s">
        <v>429</v>
      </c>
      <c r="F64" s="19"/>
    </row>
    <row r="65" spans="4:5" x14ac:dyDescent="0.2">
      <c r="D65" s="230"/>
    </row>
    <row r="66" spans="4:5" x14ac:dyDescent="0.2">
      <c r="D66" s="230"/>
    </row>
    <row r="67" spans="4:5" x14ac:dyDescent="0.2">
      <c r="D67" s="230">
        <f>1180204+6009846</f>
        <v>7190050</v>
      </c>
      <c r="E67" t="s">
        <v>431</v>
      </c>
    </row>
    <row r="68" spans="4:5" x14ac:dyDescent="0.2">
      <c r="D68" s="230"/>
    </row>
    <row r="69" spans="4:5" x14ac:dyDescent="0.2">
      <c r="D69" s="230"/>
    </row>
    <row r="70" spans="4:5" x14ac:dyDescent="0.2">
      <c r="D70" s="230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zoomScale="85" zoomScaleNormal="85" workbookViewId="0">
      <selection activeCell="F29" sqref="F29"/>
    </sheetView>
  </sheetViews>
  <sheetFormatPr defaultRowHeight="12.75" x14ac:dyDescent="0.2"/>
  <cols>
    <col min="1" max="1" width="31.85546875" bestFit="1" customWidth="1"/>
    <col min="2" max="8" width="17.5703125" customWidth="1"/>
    <col min="9" max="9" width="17.5703125" style="206" customWidth="1"/>
    <col min="10" max="13" width="17.5703125" customWidth="1"/>
    <col min="14" max="14" width="17.5703125" style="206" customWidth="1"/>
    <col min="15" max="15" width="17.5703125" customWidth="1"/>
  </cols>
  <sheetData>
    <row r="1" spans="1:15" ht="18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8" x14ac:dyDescent="0.25">
      <c r="A2" s="217" t="s">
        <v>63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4" spans="1:15" ht="23.25" x14ac:dyDescent="0.35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3.25" x14ac:dyDescent="0.35">
      <c r="A5" s="107"/>
      <c r="B5" s="218">
        <v>44561</v>
      </c>
      <c r="C5" s="219"/>
      <c r="D5" s="219"/>
      <c r="E5" s="220"/>
      <c r="F5" s="221">
        <v>44895</v>
      </c>
      <c r="G5" s="222"/>
      <c r="H5" s="222"/>
      <c r="I5" s="222"/>
      <c r="J5" s="223"/>
      <c r="K5" s="221">
        <v>44926</v>
      </c>
      <c r="L5" s="222"/>
      <c r="M5" s="222"/>
      <c r="N5" s="222"/>
      <c r="O5" s="223"/>
    </row>
    <row r="6" spans="1:15" ht="23.25" x14ac:dyDescent="0.35">
      <c r="A6" s="108"/>
      <c r="B6" s="109" t="s">
        <v>64</v>
      </c>
      <c r="C6" s="110" t="s">
        <v>65</v>
      </c>
      <c r="D6" s="110" t="s">
        <v>67</v>
      </c>
      <c r="E6" s="111" t="s">
        <v>35</v>
      </c>
      <c r="F6" s="109" t="s">
        <v>64</v>
      </c>
      <c r="G6" s="110" t="s">
        <v>65</v>
      </c>
      <c r="H6" s="110" t="s">
        <v>67</v>
      </c>
      <c r="I6" s="110" t="s">
        <v>130</v>
      </c>
      <c r="J6" s="111" t="s">
        <v>35</v>
      </c>
      <c r="K6" s="109" t="s">
        <v>64</v>
      </c>
      <c r="L6" s="110" t="s">
        <v>65</v>
      </c>
      <c r="M6" s="110" t="s">
        <v>67</v>
      </c>
      <c r="N6" s="110" t="s">
        <v>130</v>
      </c>
      <c r="O6" s="111" t="s">
        <v>35</v>
      </c>
    </row>
    <row r="7" spans="1:15" ht="23.25" x14ac:dyDescent="0.35">
      <c r="A7" s="112"/>
      <c r="B7" s="113" t="s">
        <v>66</v>
      </c>
      <c r="C7" s="114" t="s">
        <v>66</v>
      </c>
      <c r="D7" s="114" t="s">
        <v>90</v>
      </c>
      <c r="E7" s="115"/>
      <c r="F7" s="113" t="s">
        <v>66</v>
      </c>
      <c r="G7" s="114" t="s">
        <v>66</v>
      </c>
      <c r="H7" s="114" t="s">
        <v>90</v>
      </c>
      <c r="I7" s="114" t="s">
        <v>33</v>
      </c>
      <c r="J7" s="115"/>
      <c r="K7" s="113" t="s">
        <v>66</v>
      </c>
      <c r="L7" s="114" t="s">
        <v>66</v>
      </c>
      <c r="M7" s="114" t="s">
        <v>90</v>
      </c>
      <c r="N7" s="114" t="s">
        <v>33</v>
      </c>
      <c r="O7" s="115"/>
    </row>
    <row r="8" spans="1:15" ht="15" x14ac:dyDescent="0.25">
      <c r="A8" s="116" t="s">
        <v>68</v>
      </c>
      <c r="B8" s="117"/>
      <c r="C8" s="118"/>
      <c r="D8" s="118"/>
      <c r="E8" s="119"/>
      <c r="F8" s="117"/>
      <c r="G8" s="120"/>
      <c r="H8" s="120"/>
      <c r="I8" s="120"/>
      <c r="J8" s="121"/>
      <c r="K8" s="117"/>
      <c r="L8" s="120"/>
      <c r="M8" s="120"/>
      <c r="N8" s="120"/>
      <c r="O8" s="121"/>
    </row>
    <row r="9" spans="1:15" x14ac:dyDescent="0.2">
      <c r="A9" s="174" t="s">
        <v>83</v>
      </c>
      <c r="B9" s="124">
        <v>-432143</v>
      </c>
      <c r="C9" s="125">
        <v>463276</v>
      </c>
      <c r="D9" s="125"/>
      <c r="E9" s="133">
        <f t="shared" ref="E9:E14" si="0">SUM(B9:D9)</f>
        <v>31133</v>
      </c>
      <c r="F9" s="173">
        <v>-3374310</v>
      </c>
      <c r="G9" s="125">
        <v>1972316</v>
      </c>
      <c r="H9" s="125"/>
      <c r="I9" s="125">
        <v>1180204</v>
      </c>
      <c r="J9" s="134">
        <f>SUM(F9:I9)</f>
        <v>-221790</v>
      </c>
      <c r="K9" s="173">
        <f>-3033898+2+873873</f>
        <v>-2160023</v>
      </c>
      <c r="L9" s="125">
        <v>1325597</v>
      </c>
      <c r="M9" s="125"/>
      <c r="N9" s="125">
        <f>2042962-873873</f>
        <v>1169089</v>
      </c>
      <c r="O9" s="134">
        <f>SUM(K9:N9)</f>
        <v>334663</v>
      </c>
    </row>
    <row r="10" spans="1:15" x14ac:dyDescent="0.2">
      <c r="A10" s="117" t="s">
        <v>69</v>
      </c>
      <c r="B10" s="126">
        <v>17410</v>
      </c>
      <c r="C10" s="128"/>
      <c r="D10" s="128"/>
      <c r="E10" s="135">
        <f t="shared" si="0"/>
        <v>17410</v>
      </c>
      <c r="F10" s="126">
        <v>14670</v>
      </c>
      <c r="G10" s="127"/>
      <c r="H10" s="127"/>
      <c r="I10" s="127"/>
      <c r="J10" s="136">
        <f t="shared" ref="J10:J14" si="1">SUM(F10:I10)</f>
        <v>14670</v>
      </c>
      <c r="K10" s="126">
        <v>16366</v>
      </c>
      <c r="L10" s="127"/>
      <c r="M10" s="127"/>
      <c r="N10" s="127"/>
      <c r="O10" s="136">
        <f t="shared" ref="O10:O14" si="2">SUM(K10:N10)</f>
        <v>16366</v>
      </c>
    </row>
    <row r="11" spans="1:15" x14ac:dyDescent="0.2">
      <c r="A11" s="174" t="s">
        <v>70</v>
      </c>
      <c r="B11" s="126">
        <v>307239</v>
      </c>
      <c r="C11" s="128">
        <v>-297240</v>
      </c>
      <c r="D11" s="128"/>
      <c r="E11" s="135">
        <f t="shared" si="0"/>
        <v>9999</v>
      </c>
      <c r="F11" s="126">
        <v>2846747</v>
      </c>
      <c r="G11" s="128">
        <v>-2582104</v>
      </c>
      <c r="H11" s="128"/>
      <c r="I11" s="128"/>
      <c r="J11" s="136">
        <f t="shared" si="1"/>
        <v>264643</v>
      </c>
      <c r="K11" s="126">
        <v>2857290</v>
      </c>
      <c r="L11" s="128">
        <v>-2846976</v>
      </c>
      <c r="M11" s="128"/>
      <c r="N11" s="128"/>
      <c r="O11" s="136">
        <f t="shared" si="2"/>
        <v>10314</v>
      </c>
    </row>
    <row r="12" spans="1:15" x14ac:dyDescent="0.2">
      <c r="A12" s="117" t="s">
        <v>71</v>
      </c>
      <c r="B12" s="126">
        <v>76</v>
      </c>
      <c r="C12" s="128">
        <v>868916</v>
      </c>
      <c r="D12" s="128"/>
      <c r="E12" s="135">
        <f t="shared" si="0"/>
        <v>868992</v>
      </c>
      <c r="F12" s="126">
        <v>1541</v>
      </c>
      <c r="G12" s="128">
        <v>-16419</v>
      </c>
      <c r="H12" s="128"/>
      <c r="I12" s="128"/>
      <c r="J12" s="136">
        <f t="shared" si="1"/>
        <v>-14878</v>
      </c>
      <c r="K12" s="126">
        <v>2057</v>
      </c>
      <c r="L12" s="128">
        <v>42900</v>
      </c>
      <c r="M12" s="128"/>
      <c r="N12" s="128"/>
      <c r="O12" s="136">
        <f t="shared" si="2"/>
        <v>44957</v>
      </c>
    </row>
    <row r="13" spans="1:15" x14ac:dyDescent="0.2">
      <c r="A13" s="174" t="s">
        <v>126</v>
      </c>
      <c r="B13" s="126">
        <v>504069</v>
      </c>
      <c r="C13" s="128">
        <v>14358</v>
      </c>
      <c r="D13" s="128"/>
      <c r="E13" s="135">
        <f t="shared" si="0"/>
        <v>518427</v>
      </c>
      <c r="F13" s="126">
        <v>202238</v>
      </c>
      <c r="G13" s="128">
        <v>4820</v>
      </c>
      <c r="H13" s="128"/>
      <c r="I13" s="128"/>
      <c r="J13" s="136">
        <f t="shared" si="1"/>
        <v>207058</v>
      </c>
      <c r="K13" s="126">
        <v>302130</v>
      </c>
      <c r="L13" s="128">
        <v>5923</v>
      </c>
      <c r="M13" s="128"/>
      <c r="N13" s="128"/>
      <c r="O13" s="136">
        <f t="shared" si="2"/>
        <v>308053</v>
      </c>
    </row>
    <row r="14" spans="1:15" x14ac:dyDescent="0.2">
      <c r="A14" s="117" t="s">
        <v>79</v>
      </c>
      <c r="B14" s="126">
        <v>15004</v>
      </c>
      <c r="C14" s="128"/>
      <c r="D14" s="128"/>
      <c r="E14" s="135">
        <f t="shared" si="0"/>
        <v>15004</v>
      </c>
      <c r="F14" s="126">
        <v>18110</v>
      </c>
      <c r="G14" s="128"/>
      <c r="H14" s="128"/>
      <c r="I14" s="128"/>
      <c r="J14" s="136">
        <f t="shared" si="1"/>
        <v>18110</v>
      </c>
      <c r="K14" s="126">
        <v>13543</v>
      </c>
      <c r="L14" s="128"/>
      <c r="M14" s="128"/>
      <c r="N14" s="128"/>
      <c r="O14" s="136">
        <f t="shared" si="2"/>
        <v>13543</v>
      </c>
    </row>
    <row r="15" spans="1:15" ht="15" x14ac:dyDescent="0.25">
      <c r="A15" s="137" t="s">
        <v>72</v>
      </c>
      <c r="B15" s="138">
        <f t="shared" ref="B15:O15" si="3">SUM(B8:B14)</f>
        <v>411655</v>
      </c>
      <c r="C15" s="138">
        <f t="shared" si="3"/>
        <v>1049310</v>
      </c>
      <c r="D15" s="138">
        <f t="shared" si="3"/>
        <v>0</v>
      </c>
      <c r="E15" s="140">
        <f t="shared" si="3"/>
        <v>1460965</v>
      </c>
      <c r="F15" s="138">
        <f t="shared" ref="F15:I15" si="4">SUM(F8:F14)</f>
        <v>-291004</v>
      </c>
      <c r="G15" s="139">
        <f t="shared" si="4"/>
        <v>-621387</v>
      </c>
      <c r="H15" s="139">
        <f t="shared" si="4"/>
        <v>0</v>
      </c>
      <c r="I15" s="139">
        <f t="shared" si="4"/>
        <v>1180204</v>
      </c>
      <c r="J15" s="141">
        <f t="shared" si="3"/>
        <v>267813</v>
      </c>
      <c r="K15" s="138">
        <f t="shared" si="3"/>
        <v>1031363</v>
      </c>
      <c r="L15" s="139">
        <f t="shared" si="3"/>
        <v>-1472556</v>
      </c>
      <c r="M15" s="139">
        <f t="shared" si="3"/>
        <v>0</v>
      </c>
      <c r="N15" s="139">
        <f t="shared" si="3"/>
        <v>1169089</v>
      </c>
      <c r="O15" s="141">
        <f t="shared" si="3"/>
        <v>727896</v>
      </c>
    </row>
    <row r="16" spans="1:15" ht="15" x14ac:dyDescent="0.25">
      <c r="A16" s="137" t="s">
        <v>73</v>
      </c>
      <c r="B16" s="142">
        <v>5098</v>
      </c>
      <c r="C16" s="143"/>
      <c r="D16" s="143"/>
      <c r="E16" s="144">
        <f>B16</f>
        <v>5098</v>
      </c>
      <c r="F16" s="142">
        <v>6055</v>
      </c>
      <c r="G16" s="143"/>
      <c r="H16" s="143"/>
      <c r="I16" s="143"/>
      <c r="J16" s="144">
        <f>F16</f>
        <v>6055</v>
      </c>
      <c r="K16" s="142">
        <v>6205</v>
      </c>
      <c r="L16" s="143"/>
      <c r="M16" s="143"/>
      <c r="N16" s="143"/>
      <c r="O16" s="144">
        <f>K16</f>
        <v>6205</v>
      </c>
    </row>
    <row r="17" spans="1:15" ht="15" x14ac:dyDescent="0.25">
      <c r="A17" s="116" t="s">
        <v>74</v>
      </c>
      <c r="B17" s="126"/>
      <c r="C17" s="127"/>
      <c r="D17" s="127"/>
      <c r="E17" s="145"/>
      <c r="F17" s="126"/>
      <c r="G17" s="127"/>
      <c r="H17" s="127"/>
      <c r="I17" s="127"/>
      <c r="J17" s="145"/>
      <c r="K17" s="126"/>
      <c r="L17" s="127"/>
      <c r="M17" s="127"/>
      <c r="N17" s="127"/>
      <c r="O17" s="145"/>
    </row>
    <row r="18" spans="1:15" x14ac:dyDescent="0.2">
      <c r="A18" s="117" t="s">
        <v>80</v>
      </c>
      <c r="B18" s="126">
        <v>6994695</v>
      </c>
      <c r="C18" s="127"/>
      <c r="D18" s="127">
        <v>529815</v>
      </c>
      <c r="E18" s="145">
        <f>SUM(B18:D18)</f>
        <v>7524510</v>
      </c>
      <c r="F18" s="126">
        <v>13735542</v>
      </c>
      <c r="G18" s="127"/>
      <c r="H18" s="127">
        <v>413980</v>
      </c>
      <c r="I18" s="127"/>
      <c r="J18" s="145">
        <f>SUM(F18:I18)</f>
        <v>14149522</v>
      </c>
      <c r="K18" s="126">
        <v>12977486</v>
      </c>
      <c r="L18" s="127"/>
      <c r="M18" s="127">
        <v>415322</v>
      </c>
      <c r="N18" s="127"/>
      <c r="O18" s="145">
        <f>SUM(K18:N18)</f>
        <v>13392808</v>
      </c>
    </row>
    <row r="19" spans="1:15" x14ac:dyDescent="0.2">
      <c r="A19" s="117" t="s">
        <v>81</v>
      </c>
      <c r="B19" s="126">
        <v>8567757</v>
      </c>
      <c r="C19" s="127"/>
      <c r="D19" s="127"/>
      <c r="E19" s="145">
        <f>SUM(B19:D19)</f>
        <v>8567757</v>
      </c>
      <c r="F19" s="126">
        <v>8695351</v>
      </c>
      <c r="G19" s="127"/>
      <c r="H19" s="127"/>
      <c r="I19" s="127"/>
      <c r="J19" s="145">
        <f t="shared" ref="J19:J22" si="5">SUM(F19:I19)</f>
        <v>8695351</v>
      </c>
      <c r="K19" s="126">
        <v>8723653</v>
      </c>
      <c r="L19" s="127"/>
      <c r="M19" s="127"/>
      <c r="N19" s="127"/>
      <c r="O19" s="145">
        <f t="shared" ref="O19:O22" si="6">SUM(K19:N19)</f>
        <v>8723653</v>
      </c>
    </row>
    <row r="20" spans="1:15" x14ac:dyDescent="0.2">
      <c r="A20" s="117" t="s">
        <v>75</v>
      </c>
      <c r="B20" s="126">
        <v>7335317</v>
      </c>
      <c r="C20" s="128"/>
      <c r="D20" s="128">
        <v>1986406</v>
      </c>
      <c r="E20" s="145">
        <f>SUM(B20:D20)</f>
        <v>9321723</v>
      </c>
      <c r="F20" s="126">
        <v>511300</v>
      </c>
      <c r="G20" s="128"/>
      <c r="H20" s="128">
        <v>362668</v>
      </c>
      <c r="I20" s="128"/>
      <c r="J20" s="145">
        <f t="shared" si="5"/>
        <v>873968</v>
      </c>
      <c r="K20" s="126">
        <v>9767641</v>
      </c>
      <c r="L20" s="128"/>
      <c r="M20" s="128">
        <v>2380674</v>
      </c>
      <c r="N20" s="128"/>
      <c r="O20" s="145">
        <f t="shared" si="6"/>
        <v>12148315</v>
      </c>
    </row>
    <row r="21" spans="1:15" x14ac:dyDescent="0.2">
      <c r="A21" s="117" t="s">
        <v>76</v>
      </c>
      <c r="B21" s="126">
        <v>297</v>
      </c>
      <c r="C21" s="128"/>
      <c r="D21" s="128"/>
      <c r="E21" s="145">
        <f>SUM(B21:D21)</f>
        <v>297</v>
      </c>
      <c r="F21" s="126">
        <v>200</v>
      </c>
      <c r="G21" s="128"/>
      <c r="H21" s="128"/>
      <c r="I21" s="128"/>
      <c r="J21" s="145">
        <f t="shared" si="5"/>
        <v>200</v>
      </c>
      <c r="K21" s="126">
        <v>201</v>
      </c>
      <c r="L21" s="128"/>
      <c r="M21" s="128"/>
      <c r="N21" s="128"/>
      <c r="O21" s="145">
        <f t="shared" si="6"/>
        <v>201</v>
      </c>
    </row>
    <row r="22" spans="1:15" s="206" customFormat="1" x14ac:dyDescent="0.2">
      <c r="A22" s="207" t="s">
        <v>123</v>
      </c>
      <c r="B22" s="146">
        <v>8847</v>
      </c>
      <c r="C22" s="147"/>
      <c r="D22" s="147"/>
      <c r="E22" s="148">
        <f>SUM(B22:D22)</f>
        <v>8847</v>
      </c>
      <c r="F22" s="146">
        <v>8958</v>
      </c>
      <c r="G22" s="147"/>
      <c r="H22" s="147"/>
      <c r="I22" s="147"/>
      <c r="J22" s="148">
        <f t="shared" si="5"/>
        <v>8958</v>
      </c>
      <c r="K22" s="146">
        <v>8989</v>
      </c>
      <c r="L22" s="147"/>
      <c r="M22" s="147"/>
      <c r="N22" s="147"/>
      <c r="O22" s="148">
        <f t="shared" si="6"/>
        <v>8989</v>
      </c>
    </row>
    <row r="23" spans="1:15" ht="15" x14ac:dyDescent="0.25">
      <c r="A23" s="149" t="s">
        <v>77</v>
      </c>
      <c r="B23" s="150">
        <f t="shared" ref="B23:O23" si="7">SUM(B17:B22)</f>
        <v>22906913</v>
      </c>
      <c r="C23" s="151">
        <f t="shared" si="7"/>
        <v>0</v>
      </c>
      <c r="D23" s="151">
        <f t="shared" si="7"/>
        <v>2516221</v>
      </c>
      <c r="E23" s="152">
        <f t="shared" si="7"/>
        <v>25423134</v>
      </c>
      <c r="F23" s="150">
        <f t="shared" si="7"/>
        <v>22951351</v>
      </c>
      <c r="G23" s="151">
        <f t="shared" si="7"/>
        <v>0</v>
      </c>
      <c r="H23" s="151">
        <f t="shared" si="7"/>
        <v>776648</v>
      </c>
      <c r="I23" s="151">
        <f t="shared" si="7"/>
        <v>0</v>
      </c>
      <c r="J23" s="152">
        <f t="shared" si="7"/>
        <v>23727999</v>
      </c>
      <c r="K23" s="150">
        <f t="shared" si="7"/>
        <v>31477970</v>
      </c>
      <c r="L23" s="151">
        <f t="shared" si="7"/>
        <v>0</v>
      </c>
      <c r="M23" s="151">
        <f t="shared" si="7"/>
        <v>2795996</v>
      </c>
      <c r="N23" s="151">
        <f t="shared" si="7"/>
        <v>0</v>
      </c>
      <c r="O23" s="152">
        <f t="shared" si="7"/>
        <v>34273966</v>
      </c>
    </row>
    <row r="24" spans="1:15" ht="15" customHeight="1" x14ac:dyDescent="0.25">
      <c r="A24" s="122" t="s">
        <v>78</v>
      </c>
      <c r="B24" s="153">
        <f>B23+B16+B15</f>
        <v>23323666</v>
      </c>
      <c r="C24" s="154">
        <f>C15+C16+C23</f>
        <v>1049310</v>
      </c>
      <c r="D24" s="154">
        <f>D23+D15</f>
        <v>2516221</v>
      </c>
      <c r="E24" s="155">
        <f>E23+E16+E15</f>
        <v>26889197</v>
      </c>
      <c r="F24" s="153">
        <f>F23+F16+F15</f>
        <v>22666402</v>
      </c>
      <c r="G24" s="154">
        <f>G23+G15</f>
        <v>-621387</v>
      </c>
      <c r="H24" s="154">
        <f>H23+H15</f>
        <v>776648</v>
      </c>
      <c r="I24" s="154">
        <f>I23+I15</f>
        <v>1180204</v>
      </c>
      <c r="J24" s="155">
        <f>J23+J16+J15</f>
        <v>24001867</v>
      </c>
      <c r="K24" s="153">
        <f>K15+K16+K23</f>
        <v>32515538</v>
      </c>
      <c r="L24" s="154">
        <f>L23+L15</f>
        <v>-1472556</v>
      </c>
      <c r="M24" s="154">
        <f>M23+M15</f>
        <v>2795996</v>
      </c>
      <c r="N24" s="154">
        <f>N23+N15</f>
        <v>1169089</v>
      </c>
      <c r="O24" s="155">
        <f>O23+O16+O15</f>
        <v>35008067</v>
      </c>
    </row>
    <row r="25" spans="1:15" ht="15" x14ac:dyDescent="0.2">
      <c r="E25" s="123"/>
      <c r="F25" s="123"/>
      <c r="G25" s="123"/>
      <c r="H25" s="123"/>
      <c r="I25" s="123"/>
      <c r="J25" s="132"/>
      <c r="K25" s="123"/>
      <c r="L25" s="123"/>
      <c r="M25" s="123"/>
      <c r="N25" s="123"/>
      <c r="O25" s="123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11"/>
  <sheetViews>
    <sheetView zoomScale="80" zoomScaleNormal="80" workbookViewId="0">
      <selection activeCell="B23" sqref="B23"/>
    </sheetView>
  </sheetViews>
  <sheetFormatPr defaultRowHeight="19.5" customHeight="1" x14ac:dyDescent="0.2"/>
  <cols>
    <col min="1" max="1" width="40.140625" bestFit="1" customWidth="1"/>
    <col min="2" max="2" width="85.28515625" bestFit="1" customWidth="1"/>
    <col min="3" max="3" width="20" style="52" customWidth="1"/>
    <col min="4" max="4" width="17.140625" style="28" customWidth="1"/>
  </cols>
  <sheetData>
    <row r="1" spans="1:14" ht="19.5" customHeight="1" x14ac:dyDescent="0.25">
      <c r="A1" s="227" t="s">
        <v>0</v>
      </c>
      <c r="B1" s="228"/>
      <c r="C1" s="228"/>
      <c r="D1" s="229"/>
    </row>
    <row r="2" spans="1:14" ht="19.5" customHeight="1" x14ac:dyDescent="0.25">
      <c r="A2" s="224" t="s">
        <v>243</v>
      </c>
      <c r="B2" s="225"/>
      <c r="C2" s="225"/>
      <c r="D2" s="226"/>
    </row>
    <row r="3" spans="1:14" ht="19.5" customHeight="1" x14ac:dyDescent="0.25">
      <c r="A3" s="129" t="s">
        <v>39</v>
      </c>
      <c r="B3" s="166" t="s">
        <v>82</v>
      </c>
      <c r="C3" s="93" t="s">
        <v>40</v>
      </c>
      <c r="D3" s="130" t="s">
        <v>41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11" t="s">
        <v>144</v>
      </c>
      <c r="B5" s="175" t="s">
        <v>244</v>
      </c>
      <c r="C5" s="177">
        <v>492140.66</v>
      </c>
      <c r="D5" s="131">
        <v>44911</v>
      </c>
      <c r="E5" s="50"/>
    </row>
    <row r="6" spans="1:14" ht="19.5" customHeight="1" x14ac:dyDescent="0.2">
      <c r="A6" s="61" t="s">
        <v>91</v>
      </c>
      <c r="B6" s="175" t="s">
        <v>245</v>
      </c>
      <c r="C6" s="178">
        <v>120894.63</v>
      </c>
      <c r="D6" s="103">
        <v>44903</v>
      </c>
      <c r="E6" s="50"/>
    </row>
    <row r="7" spans="1:14" ht="19.5" customHeight="1" x14ac:dyDescent="0.2">
      <c r="A7" s="61" t="s">
        <v>93</v>
      </c>
      <c r="B7" s="175" t="s">
        <v>231</v>
      </c>
      <c r="C7" s="178">
        <v>30030</v>
      </c>
      <c r="D7" s="103">
        <v>44902</v>
      </c>
      <c r="E7" s="50"/>
    </row>
    <row r="8" spans="1:14" ht="19.5" customHeight="1" x14ac:dyDescent="0.2">
      <c r="A8" s="61" t="s">
        <v>94</v>
      </c>
      <c r="B8" s="175" t="s">
        <v>92</v>
      </c>
      <c r="C8" s="178">
        <v>23743.73</v>
      </c>
      <c r="D8" s="103">
        <v>44901</v>
      </c>
      <c r="E8" s="50"/>
    </row>
    <row r="9" spans="1:14" ht="19.5" customHeight="1" x14ac:dyDescent="0.2">
      <c r="A9" s="61" t="s">
        <v>246</v>
      </c>
      <c r="B9" s="175" t="s">
        <v>247</v>
      </c>
      <c r="C9" s="178">
        <v>16758</v>
      </c>
      <c r="D9" s="103">
        <v>44904</v>
      </c>
      <c r="E9" s="50"/>
    </row>
    <row r="10" spans="1:14" ht="19.5" customHeight="1" x14ac:dyDescent="0.2">
      <c r="A10" s="61" t="s">
        <v>248</v>
      </c>
      <c r="B10" s="175" t="s">
        <v>179</v>
      </c>
      <c r="C10" s="178">
        <v>11489</v>
      </c>
      <c r="D10" s="103">
        <v>44902</v>
      </c>
      <c r="E10" s="50"/>
    </row>
    <row r="11" spans="1:14" ht="19.5" customHeight="1" x14ac:dyDescent="0.2">
      <c r="A11" s="61" t="s">
        <v>171</v>
      </c>
      <c r="B11" s="175" t="s">
        <v>249</v>
      </c>
      <c r="C11" s="178">
        <v>11114.81</v>
      </c>
      <c r="D11" s="103">
        <v>44904</v>
      </c>
      <c r="E11" s="50"/>
    </row>
    <row r="12" spans="1:14" ht="19.5" customHeight="1" x14ac:dyDescent="0.2">
      <c r="A12" s="61" t="s">
        <v>250</v>
      </c>
      <c r="B12" s="175" t="s">
        <v>251</v>
      </c>
      <c r="C12" s="178">
        <v>10178</v>
      </c>
      <c r="D12" s="103">
        <v>44903</v>
      </c>
      <c r="E12" s="50"/>
    </row>
    <row r="13" spans="1:14" ht="19.5" customHeight="1" x14ac:dyDescent="0.2">
      <c r="A13" s="61" t="s">
        <v>252</v>
      </c>
      <c r="B13" s="175" t="s">
        <v>253</v>
      </c>
      <c r="C13" s="178">
        <v>9300</v>
      </c>
      <c r="D13" s="103">
        <v>44904</v>
      </c>
      <c r="E13" s="50"/>
      <c r="N13" s="188"/>
    </row>
    <row r="14" spans="1:14" ht="19.5" customHeight="1" x14ac:dyDescent="0.2">
      <c r="A14" s="61" t="s">
        <v>254</v>
      </c>
      <c r="B14" s="175" t="s">
        <v>255</v>
      </c>
      <c r="C14" s="178">
        <v>8964</v>
      </c>
      <c r="D14" s="103">
        <v>44902</v>
      </c>
      <c r="E14" s="50"/>
    </row>
    <row r="15" spans="1:14" ht="19.5" customHeight="1" x14ac:dyDescent="0.2">
      <c r="A15" s="61" t="s">
        <v>101</v>
      </c>
      <c r="B15" s="175" t="s">
        <v>256</v>
      </c>
      <c r="C15" s="178">
        <v>8453.06</v>
      </c>
      <c r="D15" s="103">
        <v>44904</v>
      </c>
      <c r="E15" s="50"/>
    </row>
    <row r="16" spans="1:14" ht="19.5" customHeight="1" x14ac:dyDescent="0.2">
      <c r="A16" s="61" t="s">
        <v>143</v>
      </c>
      <c r="B16" s="175" t="s">
        <v>257</v>
      </c>
      <c r="C16" s="178">
        <v>8149.02</v>
      </c>
      <c r="D16" s="103">
        <v>44904</v>
      </c>
      <c r="E16" s="50"/>
    </row>
    <row r="17" spans="1:14" ht="19.5" customHeight="1" x14ac:dyDescent="0.2">
      <c r="A17" s="61" t="s">
        <v>258</v>
      </c>
      <c r="B17" s="175" t="s">
        <v>259</v>
      </c>
      <c r="C17" s="178">
        <v>7855</v>
      </c>
      <c r="D17" s="103">
        <v>44902</v>
      </c>
      <c r="E17" s="50"/>
      <c r="N17" s="188"/>
    </row>
    <row r="18" spans="1:14" ht="19.5" customHeight="1" x14ac:dyDescent="0.2">
      <c r="A18" s="61" t="s">
        <v>260</v>
      </c>
      <c r="B18" s="175" t="s">
        <v>261</v>
      </c>
      <c r="C18" s="178">
        <v>7654</v>
      </c>
      <c r="D18" s="103">
        <v>44904</v>
      </c>
      <c r="E18" s="50"/>
    </row>
    <row r="19" spans="1:14" ht="19.5" customHeight="1" x14ac:dyDescent="0.2">
      <c r="A19" s="61" t="s">
        <v>262</v>
      </c>
      <c r="B19" s="175" t="s">
        <v>99</v>
      </c>
      <c r="C19" s="178">
        <v>7600</v>
      </c>
      <c r="D19" s="103">
        <v>44902</v>
      </c>
      <c r="E19" s="50"/>
    </row>
    <row r="20" spans="1:14" ht="19.5" customHeight="1" x14ac:dyDescent="0.2">
      <c r="A20" s="61" t="s">
        <v>263</v>
      </c>
      <c r="B20" s="175" t="s">
        <v>97</v>
      </c>
      <c r="C20" s="178">
        <v>7527</v>
      </c>
      <c r="D20" s="103">
        <v>44902</v>
      </c>
      <c r="E20" s="50"/>
    </row>
    <row r="21" spans="1:14" ht="19.5" customHeight="1" x14ac:dyDescent="0.2">
      <c r="A21" s="61" t="s">
        <v>185</v>
      </c>
      <c r="B21" s="175" t="s">
        <v>97</v>
      </c>
      <c r="C21" s="178">
        <v>7463.25</v>
      </c>
      <c r="D21" s="103">
        <v>44901</v>
      </c>
      <c r="E21" s="50"/>
    </row>
    <row r="22" spans="1:14" ht="19.5" customHeight="1" x14ac:dyDescent="0.2">
      <c r="A22" s="61" t="s">
        <v>147</v>
      </c>
      <c r="B22" s="175" t="s">
        <v>97</v>
      </c>
      <c r="C22" s="178">
        <v>6764</v>
      </c>
      <c r="D22" s="103">
        <v>44902</v>
      </c>
      <c r="E22" s="50"/>
    </row>
    <row r="23" spans="1:14" ht="19.5" customHeight="1" x14ac:dyDescent="0.2">
      <c r="A23" s="61" t="s">
        <v>264</v>
      </c>
      <c r="B23" s="175" t="s">
        <v>265</v>
      </c>
      <c r="C23" s="178">
        <v>6717</v>
      </c>
      <c r="D23" s="103">
        <v>44902</v>
      </c>
      <c r="E23" s="50"/>
    </row>
    <row r="24" spans="1:14" ht="19.5" customHeight="1" x14ac:dyDescent="0.2">
      <c r="A24" s="61" t="s">
        <v>202</v>
      </c>
      <c r="B24" s="175" t="s">
        <v>232</v>
      </c>
      <c r="C24" s="178">
        <v>6622.5</v>
      </c>
      <c r="D24" s="103">
        <v>44903</v>
      </c>
      <c r="E24" s="50"/>
    </row>
    <row r="25" spans="1:14" ht="19.5" customHeight="1" x14ac:dyDescent="0.2">
      <c r="A25" s="61" t="s">
        <v>125</v>
      </c>
      <c r="B25" s="175" t="s">
        <v>109</v>
      </c>
      <c r="C25" s="101">
        <v>6605.8</v>
      </c>
      <c r="D25" s="103">
        <v>44904</v>
      </c>
      <c r="E25" s="50"/>
    </row>
    <row r="26" spans="1:14" ht="19.5" customHeight="1" x14ac:dyDescent="0.2">
      <c r="A26" s="61" t="s">
        <v>266</v>
      </c>
      <c r="B26" s="175" t="s">
        <v>267</v>
      </c>
      <c r="C26" s="101">
        <v>5518.96</v>
      </c>
      <c r="D26" s="103">
        <v>44901</v>
      </c>
      <c r="E26" s="50"/>
    </row>
    <row r="27" spans="1:14" ht="19.5" customHeight="1" x14ac:dyDescent="0.2">
      <c r="A27" s="61" t="s">
        <v>268</v>
      </c>
      <c r="B27" s="175" t="s">
        <v>269</v>
      </c>
      <c r="C27" s="101">
        <v>5200</v>
      </c>
      <c r="D27" s="103">
        <v>44904</v>
      </c>
      <c r="E27" s="50"/>
    </row>
    <row r="28" spans="1:14" ht="19.5" customHeight="1" x14ac:dyDescent="0.2">
      <c r="A28" s="61" t="s">
        <v>246</v>
      </c>
      <c r="B28" s="175" t="s">
        <v>203</v>
      </c>
      <c r="C28" s="101">
        <v>5081.45</v>
      </c>
      <c r="D28" s="103">
        <v>44902</v>
      </c>
      <c r="E28" s="50"/>
    </row>
    <row r="29" spans="1:14" ht="19.5" customHeight="1" x14ac:dyDescent="0.2">
      <c r="A29" s="61" t="s">
        <v>270</v>
      </c>
      <c r="B29" s="175" t="s">
        <v>271</v>
      </c>
      <c r="C29" s="101">
        <v>4902</v>
      </c>
      <c r="D29" s="103">
        <v>44902</v>
      </c>
      <c r="E29" s="50"/>
    </row>
    <row r="30" spans="1:14" ht="19.5" customHeight="1" x14ac:dyDescent="0.2">
      <c r="A30" s="61" t="s">
        <v>272</v>
      </c>
      <c r="B30" s="175" t="s">
        <v>111</v>
      </c>
      <c r="C30" s="101">
        <v>4881.25</v>
      </c>
      <c r="D30" s="103">
        <v>44902</v>
      </c>
      <c r="E30" s="50"/>
    </row>
    <row r="31" spans="1:14" ht="19.5" customHeight="1" x14ac:dyDescent="0.2">
      <c r="A31" s="61" t="s">
        <v>273</v>
      </c>
      <c r="B31" s="175" t="s">
        <v>274</v>
      </c>
      <c r="C31" s="101">
        <v>4750</v>
      </c>
      <c r="D31" s="103">
        <v>44901</v>
      </c>
      <c r="E31" s="50"/>
    </row>
    <row r="32" spans="1:14" ht="19.5" customHeight="1" x14ac:dyDescent="0.2">
      <c r="A32" s="61" t="s">
        <v>275</v>
      </c>
      <c r="B32" s="175" t="s">
        <v>99</v>
      </c>
      <c r="C32" s="101">
        <v>4333.34</v>
      </c>
      <c r="D32" s="103">
        <v>44902</v>
      </c>
      <c r="E32" s="50"/>
    </row>
    <row r="33" spans="1:5" ht="19.5" customHeight="1" x14ac:dyDescent="0.2">
      <c r="A33" s="61" t="s">
        <v>198</v>
      </c>
      <c r="B33" s="175" t="s">
        <v>99</v>
      </c>
      <c r="C33" s="101">
        <v>4250</v>
      </c>
      <c r="D33" s="103">
        <v>44904</v>
      </c>
      <c r="E33" s="50"/>
    </row>
    <row r="34" spans="1:5" ht="19.5" customHeight="1" x14ac:dyDescent="0.2">
      <c r="A34" s="61" t="s">
        <v>94</v>
      </c>
      <c r="B34" s="175" t="s">
        <v>92</v>
      </c>
      <c r="C34" s="101">
        <v>3800.02</v>
      </c>
      <c r="D34" s="103">
        <v>44904</v>
      </c>
      <c r="E34" s="50"/>
    </row>
    <row r="35" spans="1:5" ht="19.5" customHeight="1" x14ac:dyDescent="0.2">
      <c r="A35" s="61" t="s">
        <v>102</v>
      </c>
      <c r="B35" s="175" t="s">
        <v>180</v>
      </c>
      <c r="C35" s="101">
        <v>3680.5</v>
      </c>
      <c r="D35" s="103">
        <v>44903</v>
      </c>
      <c r="E35" s="50"/>
    </row>
    <row r="36" spans="1:5" ht="19.5" customHeight="1" x14ac:dyDescent="0.2">
      <c r="A36" s="61" t="s">
        <v>94</v>
      </c>
      <c r="B36" s="202" t="s">
        <v>92</v>
      </c>
      <c r="C36" s="101">
        <v>3437.51</v>
      </c>
      <c r="D36" s="103">
        <v>44902</v>
      </c>
      <c r="E36" s="50"/>
    </row>
    <row r="37" spans="1:5" ht="19.5" customHeight="1" x14ac:dyDescent="0.2">
      <c r="A37" s="61" t="s">
        <v>144</v>
      </c>
      <c r="B37" s="175" t="s">
        <v>135</v>
      </c>
      <c r="C37" s="101">
        <v>3425.54</v>
      </c>
      <c r="D37" s="103">
        <v>44902</v>
      </c>
      <c r="E37" s="50"/>
    </row>
    <row r="38" spans="1:5" ht="19.5" customHeight="1" x14ac:dyDescent="0.2">
      <c r="A38" s="61" t="s">
        <v>276</v>
      </c>
      <c r="B38" s="175" t="s">
        <v>277</v>
      </c>
      <c r="C38" s="101">
        <v>3250</v>
      </c>
      <c r="D38" s="103">
        <v>44904</v>
      </c>
      <c r="E38" s="50"/>
    </row>
    <row r="39" spans="1:5" ht="19.5" customHeight="1" x14ac:dyDescent="0.2">
      <c r="A39" s="61" t="s">
        <v>278</v>
      </c>
      <c r="B39" s="175" t="s">
        <v>172</v>
      </c>
      <c r="C39" s="101">
        <v>3197.01</v>
      </c>
      <c r="D39" s="103">
        <v>44902</v>
      </c>
      <c r="E39" s="50"/>
    </row>
    <row r="40" spans="1:5" ht="19.5" customHeight="1" x14ac:dyDescent="0.2">
      <c r="A40" s="61" t="s">
        <v>279</v>
      </c>
      <c r="B40" s="175" t="s">
        <v>114</v>
      </c>
      <c r="C40" s="101">
        <v>3158.67</v>
      </c>
      <c r="D40" s="103">
        <v>44901</v>
      </c>
      <c r="E40" s="50"/>
    </row>
    <row r="41" spans="1:5" ht="19.5" customHeight="1" x14ac:dyDescent="0.2">
      <c r="A41" s="61" t="s">
        <v>280</v>
      </c>
      <c r="B41" s="175" t="s">
        <v>281</v>
      </c>
      <c r="C41" s="101">
        <v>3075</v>
      </c>
      <c r="D41" s="103">
        <v>44902</v>
      </c>
      <c r="E41" s="50"/>
    </row>
    <row r="42" spans="1:5" ht="19.5" customHeight="1" x14ac:dyDescent="0.2">
      <c r="A42" s="61" t="s">
        <v>108</v>
      </c>
      <c r="B42" s="175" t="s">
        <v>109</v>
      </c>
      <c r="C42" s="101">
        <v>2672.57</v>
      </c>
      <c r="D42" s="103">
        <v>44903</v>
      </c>
      <c r="E42" s="50"/>
    </row>
    <row r="43" spans="1:5" ht="19.5" customHeight="1" x14ac:dyDescent="0.2">
      <c r="A43" s="61" t="s">
        <v>282</v>
      </c>
      <c r="B43" s="175" t="s">
        <v>109</v>
      </c>
      <c r="C43" s="101">
        <v>2526.91</v>
      </c>
      <c r="D43" s="103">
        <v>44903</v>
      </c>
      <c r="E43" s="50"/>
    </row>
    <row r="44" spans="1:5" ht="19.5" customHeight="1" x14ac:dyDescent="0.2">
      <c r="A44" s="61" t="s">
        <v>105</v>
      </c>
      <c r="B44" s="175" t="s">
        <v>106</v>
      </c>
      <c r="C44" s="101">
        <v>2471.2199999999998</v>
      </c>
      <c r="D44" s="103">
        <v>44903</v>
      </c>
      <c r="E44" s="50"/>
    </row>
    <row r="45" spans="1:5" ht="19.5" customHeight="1" x14ac:dyDescent="0.2">
      <c r="A45" s="61" t="s">
        <v>195</v>
      </c>
      <c r="B45" s="175" t="s">
        <v>283</v>
      </c>
      <c r="C45" s="101">
        <v>2379.69</v>
      </c>
      <c r="D45" s="103">
        <v>44901</v>
      </c>
      <c r="E45" s="50"/>
    </row>
    <row r="46" spans="1:5" ht="19.5" customHeight="1" x14ac:dyDescent="0.2">
      <c r="A46" s="61" t="s">
        <v>284</v>
      </c>
      <c r="B46" s="175" t="s">
        <v>99</v>
      </c>
      <c r="C46" s="101">
        <v>2324.65</v>
      </c>
      <c r="D46" s="103">
        <v>44904</v>
      </c>
      <c r="E46" s="50"/>
    </row>
    <row r="47" spans="1:5" ht="19.5" customHeight="1" x14ac:dyDescent="0.2">
      <c r="A47" s="61" t="s">
        <v>285</v>
      </c>
      <c r="B47" s="175" t="s">
        <v>97</v>
      </c>
      <c r="C47" s="101">
        <v>2275</v>
      </c>
      <c r="D47" s="103">
        <v>44902</v>
      </c>
      <c r="E47" s="50"/>
    </row>
    <row r="48" spans="1:5" ht="19.5" customHeight="1" x14ac:dyDescent="0.2">
      <c r="A48" s="211" t="s">
        <v>286</v>
      </c>
      <c r="B48" s="175" t="s">
        <v>287</v>
      </c>
      <c r="C48" s="101">
        <v>2270</v>
      </c>
      <c r="D48" s="103">
        <v>44901</v>
      </c>
      <c r="E48" s="50"/>
    </row>
    <row r="49" spans="1:5" ht="19.5" customHeight="1" x14ac:dyDescent="0.2">
      <c r="A49" s="61" t="s">
        <v>173</v>
      </c>
      <c r="B49" s="175" t="s">
        <v>99</v>
      </c>
      <c r="C49" s="101">
        <v>2250</v>
      </c>
      <c r="D49" s="103">
        <v>44903</v>
      </c>
      <c r="E49" s="50"/>
    </row>
    <row r="50" spans="1:5" ht="19.5" customHeight="1" x14ac:dyDescent="0.2">
      <c r="A50" s="61" t="s">
        <v>288</v>
      </c>
      <c r="B50" s="175" t="s">
        <v>289</v>
      </c>
      <c r="C50" s="101">
        <v>2177.21</v>
      </c>
      <c r="D50" s="103">
        <v>44901</v>
      </c>
      <c r="E50" s="50"/>
    </row>
    <row r="51" spans="1:5" ht="19.5" customHeight="1" x14ac:dyDescent="0.2">
      <c r="A51" s="61" t="s">
        <v>95</v>
      </c>
      <c r="B51" s="175" t="s">
        <v>96</v>
      </c>
      <c r="C51" s="101">
        <v>2023.67</v>
      </c>
      <c r="D51" s="103">
        <v>44903</v>
      </c>
      <c r="E51" s="50"/>
    </row>
    <row r="52" spans="1:5" ht="19.5" customHeight="1" x14ac:dyDescent="0.2">
      <c r="A52" s="61" t="s">
        <v>178</v>
      </c>
      <c r="B52" s="175" t="s">
        <v>290</v>
      </c>
      <c r="C52" s="101">
        <v>2000</v>
      </c>
      <c r="D52" s="103">
        <v>44901</v>
      </c>
      <c r="E52" s="50"/>
    </row>
    <row r="53" spans="1:5" ht="19.5" customHeight="1" x14ac:dyDescent="0.2">
      <c r="A53" s="61" t="s">
        <v>291</v>
      </c>
      <c r="B53" s="175" t="s">
        <v>292</v>
      </c>
      <c r="C53" s="101">
        <v>1920</v>
      </c>
      <c r="D53" s="103">
        <v>44902</v>
      </c>
      <c r="E53" s="50"/>
    </row>
    <row r="54" spans="1:5" ht="19.5" customHeight="1" x14ac:dyDescent="0.2">
      <c r="A54" s="61" t="s">
        <v>293</v>
      </c>
      <c r="B54" s="175" t="s">
        <v>294</v>
      </c>
      <c r="C54" s="101">
        <v>1790</v>
      </c>
      <c r="D54" s="103">
        <v>44901</v>
      </c>
      <c r="E54" s="50"/>
    </row>
    <row r="55" spans="1:5" ht="19.5" customHeight="1" x14ac:dyDescent="0.2">
      <c r="A55" s="61" t="s">
        <v>116</v>
      </c>
      <c r="B55" s="175" t="s">
        <v>157</v>
      </c>
      <c r="C55" s="101">
        <v>1784.48</v>
      </c>
      <c r="D55" s="103">
        <v>44903</v>
      </c>
      <c r="E55" s="50"/>
    </row>
    <row r="56" spans="1:5" ht="19.5" customHeight="1" x14ac:dyDescent="0.2">
      <c r="A56" s="61" t="s">
        <v>295</v>
      </c>
      <c r="B56" s="175" t="s">
        <v>296</v>
      </c>
      <c r="C56" s="101">
        <v>1758.58</v>
      </c>
      <c r="D56" s="103">
        <v>44902</v>
      </c>
      <c r="E56" s="50"/>
    </row>
    <row r="57" spans="1:5" ht="19.5" customHeight="1" x14ac:dyDescent="0.2">
      <c r="A57" s="61" t="s">
        <v>155</v>
      </c>
      <c r="B57" s="175" t="s">
        <v>297</v>
      </c>
      <c r="C57" s="101">
        <v>1612.66</v>
      </c>
      <c r="D57" s="103">
        <v>44904</v>
      </c>
      <c r="E57" s="50"/>
    </row>
    <row r="58" spans="1:5" ht="19.5" customHeight="1" x14ac:dyDescent="0.2">
      <c r="A58" s="61" t="s">
        <v>152</v>
      </c>
      <c r="B58" s="175" t="s">
        <v>120</v>
      </c>
      <c r="C58" s="101">
        <v>1605.7</v>
      </c>
      <c r="D58" s="103">
        <v>44902</v>
      </c>
      <c r="E58" s="50"/>
    </row>
    <row r="59" spans="1:5" ht="19.5" customHeight="1" x14ac:dyDescent="0.2">
      <c r="A59" s="61" t="s">
        <v>298</v>
      </c>
      <c r="B59" s="175" t="s">
        <v>97</v>
      </c>
      <c r="C59" s="101">
        <v>1520</v>
      </c>
      <c r="D59" s="103">
        <v>44903</v>
      </c>
      <c r="E59" s="50"/>
    </row>
    <row r="60" spans="1:5" ht="19.5" customHeight="1" x14ac:dyDescent="0.2">
      <c r="A60" s="61" t="s">
        <v>299</v>
      </c>
      <c r="B60" s="175" t="s">
        <v>197</v>
      </c>
      <c r="C60" s="101">
        <v>1519.2</v>
      </c>
      <c r="D60" s="103">
        <v>44904</v>
      </c>
      <c r="E60" s="50"/>
    </row>
    <row r="61" spans="1:5" ht="19.5" customHeight="1" x14ac:dyDescent="0.2">
      <c r="A61" s="61" t="s">
        <v>300</v>
      </c>
      <c r="B61" s="175" t="s">
        <v>301</v>
      </c>
      <c r="C61" s="101">
        <v>1500</v>
      </c>
      <c r="D61" s="103">
        <v>44904</v>
      </c>
      <c r="E61" s="50"/>
    </row>
    <row r="62" spans="1:5" ht="19.5" customHeight="1" x14ac:dyDescent="0.2">
      <c r="A62" s="61" t="s">
        <v>174</v>
      </c>
      <c r="B62" s="175" t="s">
        <v>98</v>
      </c>
      <c r="C62" s="101">
        <v>1484.74</v>
      </c>
      <c r="D62" s="103">
        <v>44902</v>
      </c>
      <c r="E62" s="50"/>
    </row>
    <row r="63" spans="1:5" ht="19.5" customHeight="1" x14ac:dyDescent="0.2">
      <c r="A63" s="61" t="s">
        <v>147</v>
      </c>
      <c r="B63" s="175" t="s">
        <v>302</v>
      </c>
      <c r="C63" s="101">
        <v>1436.44</v>
      </c>
      <c r="D63" s="103">
        <v>44901</v>
      </c>
      <c r="E63" s="50"/>
    </row>
    <row r="64" spans="1:5" ht="19.5" customHeight="1" x14ac:dyDescent="0.2">
      <c r="A64" s="61" t="s">
        <v>303</v>
      </c>
      <c r="B64" s="175" t="s">
        <v>304</v>
      </c>
      <c r="C64" s="101">
        <v>1400</v>
      </c>
      <c r="D64" s="103">
        <v>44904</v>
      </c>
      <c r="E64" s="50"/>
    </row>
    <row r="65" spans="1:5" ht="19.5" customHeight="1" x14ac:dyDescent="0.2">
      <c r="A65" s="61" t="s">
        <v>205</v>
      </c>
      <c r="B65" s="175" t="s">
        <v>216</v>
      </c>
      <c r="C65" s="101">
        <v>1394</v>
      </c>
      <c r="D65" s="103">
        <v>44904</v>
      </c>
      <c r="E65" s="50"/>
    </row>
    <row r="66" spans="1:5" ht="19.5" customHeight="1" x14ac:dyDescent="0.2">
      <c r="A66" s="61" t="s">
        <v>100</v>
      </c>
      <c r="B66" s="175" t="s">
        <v>97</v>
      </c>
      <c r="C66" s="101">
        <v>1390.37</v>
      </c>
      <c r="D66" s="103">
        <v>44901</v>
      </c>
      <c r="E66" s="50"/>
    </row>
    <row r="67" spans="1:5" ht="19.5" customHeight="1" x14ac:dyDescent="0.2">
      <c r="A67" s="61" t="s">
        <v>200</v>
      </c>
      <c r="B67" s="175" t="s">
        <v>109</v>
      </c>
      <c r="C67" s="101">
        <v>1373.2</v>
      </c>
      <c r="D67" s="103">
        <v>44903</v>
      </c>
      <c r="E67" s="50"/>
    </row>
    <row r="68" spans="1:5" ht="19.5" customHeight="1" x14ac:dyDescent="0.2">
      <c r="A68" s="61" t="s">
        <v>136</v>
      </c>
      <c r="B68" s="175" t="s">
        <v>305</v>
      </c>
      <c r="C68" s="101">
        <v>1370.15</v>
      </c>
      <c r="D68" s="103">
        <v>44902</v>
      </c>
      <c r="E68" s="50"/>
    </row>
    <row r="69" spans="1:5" ht="19.5" customHeight="1" x14ac:dyDescent="0.2">
      <c r="A69" s="61" t="s">
        <v>306</v>
      </c>
      <c r="B69" s="175" t="s">
        <v>307</v>
      </c>
      <c r="C69" s="101">
        <v>1320</v>
      </c>
      <c r="D69" s="103">
        <v>44901</v>
      </c>
      <c r="E69" s="50"/>
    </row>
    <row r="70" spans="1:5" ht="19.5" customHeight="1" x14ac:dyDescent="0.2">
      <c r="A70" s="61" t="s">
        <v>153</v>
      </c>
      <c r="B70" s="175" t="s">
        <v>99</v>
      </c>
      <c r="C70" s="101">
        <v>1309</v>
      </c>
      <c r="D70" s="103">
        <v>44904</v>
      </c>
      <c r="E70" s="50"/>
    </row>
    <row r="71" spans="1:5" ht="19.5" customHeight="1" x14ac:dyDescent="0.2">
      <c r="A71" s="61" t="s">
        <v>127</v>
      </c>
      <c r="B71" s="175" t="s">
        <v>308</v>
      </c>
      <c r="C71" s="101">
        <v>1259.24</v>
      </c>
      <c r="D71" s="103">
        <v>44901</v>
      </c>
      <c r="E71" s="50"/>
    </row>
    <row r="72" spans="1:5" ht="19.5" customHeight="1" x14ac:dyDescent="0.2">
      <c r="A72" s="61" t="s">
        <v>309</v>
      </c>
      <c r="B72" s="175" t="s">
        <v>310</v>
      </c>
      <c r="C72" s="101">
        <v>1245</v>
      </c>
      <c r="D72" s="103">
        <v>44903</v>
      </c>
      <c r="E72" s="50"/>
    </row>
    <row r="73" spans="1:5" ht="19.5" customHeight="1" x14ac:dyDescent="0.2">
      <c r="A73" s="61" t="s">
        <v>260</v>
      </c>
      <c r="B73" s="175" t="s">
        <v>311</v>
      </c>
      <c r="C73" s="101">
        <v>1148</v>
      </c>
      <c r="D73" s="103">
        <v>44904</v>
      </c>
      <c r="E73" s="50"/>
    </row>
    <row r="74" spans="1:5" ht="19.5" customHeight="1" x14ac:dyDescent="0.2">
      <c r="A74" s="61" t="s">
        <v>175</v>
      </c>
      <c r="B74" s="175" t="s">
        <v>97</v>
      </c>
      <c r="C74" s="101">
        <v>1145</v>
      </c>
      <c r="D74" s="103">
        <v>44902</v>
      </c>
      <c r="E74" s="50"/>
    </row>
    <row r="75" spans="1:5" ht="19.5" customHeight="1" x14ac:dyDescent="0.2">
      <c r="A75" s="61" t="s">
        <v>312</v>
      </c>
      <c r="B75" s="175" t="s">
        <v>313</v>
      </c>
      <c r="C75" s="101">
        <v>1100</v>
      </c>
      <c r="D75" s="103">
        <v>44904</v>
      </c>
      <c r="E75" s="50"/>
    </row>
    <row r="76" spans="1:5" ht="19.5" customHeight="1" x14ac:dyDescent="0.2">
      <c r="A76" s="61" t="s">
        <v>314</v>
      </c>
      <c r="B76" s="175" t="s">
        <v>207</v>
      </c>
      <c r="C76" s="101">
        <v>1088.23</v>
      </c>
      <c r="D76" s="103">
        <v>44904</v>
      </c>
      <c r="E76" s="50"/>
    </row>
    <row r="77" spans="1:5" ht="19.5" customHeight="1" x14ac:dyDescent="0.2">
      <c r="A77" s="61" t="s">
        <v>133</v>
      </c>
      <c r="B77" s="175" t="s">
        <v>109</v>
      </c>
      <c r="C77" s="101">
        <v>1082.81</v>
      </c>
      <c r="D77" s="103">
        <v>44903</v>
      </c>
      <c r="E77" s="50"/>
    </row>
    <row r="78" spans="1:5" ht="19.5" customHeight="1" x14ac:dyDescent="0.2">
      <c r="A78" s="61" t="s">
        <v>315</v>
      </c>
      <c r="B78" s="175" t="s">
        <v>316</v>
      </c>
      <c r="C78" s="101">
        <v>1080</v>
      </c>
      <c r="D78" s="103">
        <v>44903</v>
      </c>
      <c r="E78" s="50"/>
    </row>
    <row r="79" spans="1:5" ht="19.5" customHeight="1" x14ac:dyDescent="0.2">
      <c r="A79" s="61" t="s">
        <v>213</v>
      </c>
      <c r="B79" s="175" t="s">
        <v>109</v>
      </c>
      <c r="C79" s="101">
        <v>1055</v>
      </c>
      <c r="D79" s="103">
        <v>44904</v>
      </c>
      <c r="E79" s="50"/>
    </row>
    <row r="80" spans="1:5" ht="19.5" customHeight="1" x14ac:dyDescent="0.2">
      <c r="A80" s="61" t="s">
        <v>206</v>
      </c>
      <c r="B80" s="175" t="s">
        <v>317</v>
      </c>
      <c r="C80" s="101">
        <v>1040.57</v>
      </c>
      <c r="D80" s="103">
        <v>44904</v>
      </c>
      <c r="E80" s="50"/>
    </row>
    <row r="81" spans="1:5" ht="19.5" customHeight="1" x14ac:dyDescent="0.2">
      <c r="A81" s="61" t="s">
        <v>113</v>
      </c>
      <c r="B81" s="175" t="s">
        <v>104</v>
      </c>
      <c r="C81" s="101">
        <v>1018.03</v>
      </c>
      <c r="D81" s="103">
        <v>44901</v>
      </c>
      <c r="E81" s="50"/>
    </row>
    <row r="82" spans="1:5" ht="19.5" customHeight="1" x14ac:dyDescent="0.2">
      <c r="A82" s="61" t="s">
        <v>318</v>
      </c>
      <c r="B82" s="175" t="s">
        <v>177</v>
      </c>
      <c r="C82" s="101">
        <v>1013.08</v>
      </c>
      <c r="D82" s="103">
        <v>44901</v>
      </c>
      <c r="E82" s="50"/>
    </row>
    <row r="83" spans="1:5" ht="19.5" customHeight="1" x14ac:dyDescent="0.2">
      <c r="A83" s="61" t="s">
        <v>112</v>
      </c>
      <c r="B83" s="175" t="s">
        <v>106</v>
      </c>
      <c r="C83" s="101">
        <v>999.63</v>
      </c>
      <c r="D83" s="103">
        <v>44896</v>
      </c>
      <c r="E83" s="50"/>
    </row>
    <row r="84" spans="1:5" ht="19.5" customHeight="1" x14ac:dyDescent="0.2">
      <c r="A84" s="61" t="s">
        <v>175</v>
      </c>
      <c r="B84" s="175" t="s">
        <v>319</v>
      </c>
      <c r="C84" s="101">
        <v>850</v>
      </c>
      <c r="D84" s="103">
        <v>44902</v>
      </c>
      <c r="E84" s="50"/>
    </row>
    <row r="85" spans="1:5" ht="19.5" customHeight="1" x14ac:dyDescent="0.2">
      <c r="A85" s="61" t="s">
        <v>208</v>
      </c>
      <c r="B85" s="175" t="s">
        <v>320</v>
      </c>
      <c r="C85" s="101">
        <v>840</v>
      </c>
      <c r="D85" s="103">
        <v>44902</v>
      </c>
      <c r="E85" s="50"/>
    </row>
    <row r="86" spans="1:5" ht="19.5" customHeight="1" x14ac:dyDescent="0.2">
      <c r="A86" s="61" t="s">
        <v>112</v>
      </c>
      <c r="B86" s="175" t="s">
        <v>106</v>
      </c>
      <c r="C86" s="101">
        <v>834.56</v>
      </c>
      <c r="D86" s="103">
        <v>44903</v>
      </c>
      <c r="E86" s="50"/>
    </row>
    <row r="87" spans="1:5" ht="19.5" customHeight="1" x14ac:dyDescent="0.2">
      <c r="A87" s="61" t="s">
        <v>182</v>
      </c>
      <c r="B87" s="175" t="s">
        <v>184</v>
      </c>
      <c r="C87" s="101">
        <v>781.91</v>
      </c>
      <c r="D87" s="103">
        <v>44901</v>
      </c>
      <c r="E87" s="50"/>
    </row>
    <row r="88" spans="1:5" ht="19.5" customHeight="1" x14ac:dyDescent="0.2">
      <c r="A88" s="61" t="s">
        <v>183</v>
      </c>
      <c r="B88" s="175" t="s">
        <v>109</v>
      </c>
      <c r="C88" s="101">
        <v>767.41</v>
      </c>
      <c r="D88" s="103">
        <v>44903</v>
      </c>
      <c r="E88" s="50"/>
    </row>
    <row r="89" spans="1:5" ht="19.5" customHeight="1" x14ac:dyDescent="0.2">
      <c r="A89" s="61" t="s">
        <v>321</v>
      </c>
      <c r="B89" s="175" t="s">
        <v>97</v>
      </c>
      <c r="C89" s="101">
        <v>698.16</v>
      </c>
      <c r="D89" s="103">
        <v>44902</v>
      </c>
      <c r="E89" s="50"/>
    </row>
    <row r="90" spans="1:5" ht="19.5" customHeight="1" x14ac:dyDescent="0.2">
      <c r="A90" s="61" t="s">
        <v>268</v>
      </c>
      <c r="B90" s="175" t="s">
        <v>269</v>
      </c>
      <c r="C90" s="101">
        <v>600</v>
      </c>
      <c r="D90" s="103">
        <v>44896</v>
      </c>
      <c r="E90" s="50"/>
    </row>
    <row r="91" spans="1:5" ht="19.5" customHeight="1" x14ac:dyDescent="0.2">
      <c r="A91" s="61" t="s">
        <v>322</v>
      </c>
      <c r="B91" s="175" t="s">
        <v>212</v>
      </c>
      <c r="C91" s="101">
        <v>575</v>
      </c>
      <c r="D91" s="103">
        <v>44904</v>
      </c>
      <c r="E91" s="50"/>
    </row>
    <row r="92" spans="1:5" ht="19.5" customHeight="1" x14ac:dyDescent="0.2">
      <c r="A92" s="61" t="s">
        <v>323</v>
      </c>
      <c r="B92" s="175" t="s">
        <v>324</v>
      </c>
      <c r="C92" s="101">
        <v>561.79</v>
      </c>
      <c r="D92" s="103">
        <v>44902</v>
      </c>
      <c r="E92" s="50"/>
    </row>
    <row r="93" spans="1:5" ht="19.5" customHeight="1" x14ac:dyDescent="0.2">
      <c r="A93" s="61" t="s">
        <v>164</v>
      </c>
      <c r="B93" s="175" t="s">
        <v>168</v>
      </c>
      <c r="C93" s="101">
        <v>522.5</v>
      </c>
      <c r="D93" s="103">
        <v>44903</v>
      </c>
      <c r="E93" s="50"/>
    </row>
    <row r="94" spans="1:5" ht="19.5" customHeight="1" x14ac:dyDescent="0.2">
      <c r="A94" s="61" t="s">
        <v>325</v>
      </c>
      <c r="B94" s="175" t="s">
        <v>184</v>
      </c>
      <c r="C94" s="101">
        <v>512.76</v>
      </c>
      <c r="D94" s="103">
        <v>44901</v>
      </c>
      <c r="E94" s="50"/>
    </row>
    <row r="95" spans="1:5" ht="19.5" customHeight="1" x14ac:dyDescent="0.2">
      <c r="A95" s="61" t="s">
        <v>326</v>
      </c>
      <c r="B95" s="175" t="s">
        <v>141</v>
      </c>
      <c r="C95" s="101">
        <v>495</v>
      </c>
      <c r="D95" s="103">
        <v>44904</v>
      </c>
      <c r="E95" s="50"/>
    </row>
    <row r="96" spans="1:5" ht="19.5" customHeight="1" x14ac:dyDescent="0.2">
      <c r="A96" s="61" t="s">
        <v>204</v>
      </c>
      <c r="B96" s="175" t="s">
        <v>154</v>
      </c>
      <c r="C96" s="101">
        <v>483</v>
      </c>
      <c r="D96" s="103">
        <v>44904</v>
      </c>
      <c r="E96" s="50"/>
    </row>
    <row r="97" spans="1:5" ht="19.5" customHeight="1" x14ac:dyDescent="0.2">
      <c r="A97" s="61" t="s">
        <v>194</v>
      </c>
      <c r="B97" s="175" t="s">
        <v>197</v>
      </c>
      <c r="C97" s="101">
        <v>455.7</v>
      </c>
      <c r="D97" s="103">
        <v>44902</v>
      </c>
      <c r="E97" s="50"/>
    </row>
    <row r="98" spans="1:5" ht="19.5" customHeight="1" x14ac:dyDescent="0.2">
      <c r="A98" s="61" t="s">
        <v>327</v>
      </c>
      <c r="B98" s="175" t="s">
        <v>328</v>
      </c>
      <c r="C98" s="101">
        <v>450</v>
      </c>
      <c r="D98" s="103">
        <v>44904</v>
      </c>
      <c r="E98" s="50"/>
    </row>
    <row r="99" spans="1:5" ht="19.5" customHeight="1" x14ac:dyDescent="0.2">
      <c r="A99" s="61" t="s">
        <v>329</v>
      </c>
      <c r="B99" s="175" t="s">
        <v>330</v>
      </c>
      <c r="C99" s="101">
        <v>450</v>
      </c>
      <c r="D99" s="103">
        <v>44904</v>
      </c>
      <c r="E99" s="50"/>
    </row>
    <row r="100" spans="1:5" ht="19.5" customHeight="1" x14ac:dyDescent="0.2">
      <c r="A100" s="61" t="s">
        <v>162</v>
      </c>
      <c r="B100" s="175" t="s">
        <v>109</v>
      </c>
      <c r="C100" s="101">
        <v>436.85</v>
      </c>
      <c r="D100" s="103">
        <v>44903</v>
      </c>
      <c r="E100" s="50"/>
    </row>
    <row r="101" spans="1:5" ht="19.5" customHeight="1" x14ac:dyDescent="0.2">
      <c r="A101" s="61" t="s">
        <v>331</v>
      </c>
      <c r="B101" s="175" t="s">
        <v>99</v>
      </c>
      <c r="C101" s="101">
        <v>405</v>
      </c>
      <c r="D101" s="103">
        <v>44902</v>
      </c>
      <c r="E101" s="50"/>
    </row>
    <row r="102" spans="1:5" ht="19.5" customHeight="1" x14ac:dyDescent="0.2">
      <c r="A102" s="61" t="s">
        <v>332</v>
      </c>
      <c r="B102" s="175" t="s">
        <v>159</v>
      </c>
      <c r="C102" s="101">
        <v>400</v>
      </c>
      <c r="D102" s="103">
        <v>44901</v>
      </c>
      <c r="E102" s="50"/>
    </row>
    <row r="103" spans="1:5" ht="19.5" customHeight="1" x14ac:dyDescent="0.2">
      <c r="A103" s="61" t="s">
        <v>210</v>
      </c>
      <c r="B103" s="175" t="s">
        <v>199</v>
      </c>
      <c r="C103" s="101">
        <v>400</v>
      </c>
      <c r="D103" s="103">
        <v>44902</v>
      </c>
      <c r="E103" s="50"/>
    </row>
    <row r="104" spans="1:5" ht="19.5" customHeight="1" x14ac:dyDescent="0.2">
      <c r="A104" s="61" t="s">
        <v>333</v>
      </c>
      <c r="B104" s="175" t="s">
        <v>334</v>
      </c>
      <c r="C104" s="101">
        <v>400</v>
      </c>
      <c r="D104" s="103">
        <v>44904</v>
      </c>
      <c r="E104" s="50"/>
    </row>
    <row r="105" spans="1:5" ht="19.5" customHeight="1" x14ac:dyDescent="0.2">
      <c r="A105" s="61" t="s">
        <v>325</v>
      </c>
      <c r="B105" s="175" t="s">
        <v>184</v>
      </c>
      <c r="C105" s="101">
        <v>386.92</v>
      </c>
      <c r="D105" s="103">
        <v>44901</v>
      </c>
      <c r="E105" s="50"/>
    </row>
    <row r="106" spans="1:5" ht="19.5" customHeight="1" x14ac:dyDescent="0.2">
      <c r="A106" s="61" t="s">
        <v>127</v>
      </c>
      <c r="B106" s="175" t="s">
        <v>103</v>
      </c>
      <c r="C106" s="101">
        <v>385</v>
      </c>
      <c r="D106" s="103">
        <v>44902</v>
      </c>
      <c r="E106" s="50"/>
    </row>
    <row r="107" spans="1:5" ht="19.5" customHeight="1" x14ac:dyDescent="0.2">
      <c r="A107" s="61" t="s">
        <v>124</v>
      </c>
      <c r="B107" s="175" t="s">
        <v>109</v>
      </c>
      <c r="C107" s="101">
        <v>380.28</v>
      </c>
      <c r="D107" s="103">
        <v>44902</v>
      </c>
      <c r="E107" s="50"/>
    </row>
    <row r="108" spans="1:5" ht="19.5" customHeight="1" x14ac:dyDescent="0.2">
      <c r="A108" s="61" t="s">
        <v>124</v>
      </c>
      <c r="B108" s="175" t="s">
        <v>311</v>
      </c>
      <c r="C108" s="101">
        <v>367.89</v>
      </c>
      <c r="D108" s="103">
        <v>44903</v>
      </c>
      <c r="E108" s="50"/>
    </row>
    <row r="109" spans="1:5" ht="19.5" customHeight="1" x14ac:dyDescent="0.2">
      <c r="A109" s="61" t="s">
        <v>335</v>
      </c>
      <c r="B109" s="175" t="s">
        <v>336</v>
      </c>
      <c r="C109" s="101">
        <v>361.5</v>
      </c>
      <c r="D109" s="103">
        <v>44902</v>
      </c>
      <c r="E109" s="50"/>
    </row>
    <row r="110" spans="1:5" ht="19.5" customHeight="1" x14ac:dyDescent="0.2">
      <c r="A110" s="61" t="s">
        <v>196</v>
      </c>
      <c r="B110" s="175" t="s">
        <v>97</v>
      </c>
      <c r="C110" s="101">
        <v>360</v>
      </c>
      <c r="D110" s="103">
        <v>44902</v>
      </c>
      <c r="E110" s="50"/>
    </row>
    <row r="111" spans="1:5" ht="19.5" customHeight="1" x14ac:dyDescent="0.2">
      <c r="A111" s="61" t="s">
        <v>217</v>
      </c>
      <c r="B111" s="175" t="s">
        <v>218</v>
      </c>
      <c r="C111" s="101">
        <v>357</v>
      </c>
      <c r="D111" s="103">
        <v>44904</v>
      </c>
      <c r="E111" s="50"/>
    </row>
    <row r="112" spans="1:5" ht="19.5" customHeight="1" x14ac:dyDescent="0.2">
      <c r="A112" s="61" t="s">
        <v>209</v>
      </c>
      <c r="B112" s="175" t="s">
        <v>337</v>
      </c>
      <c r="C112" s="101">
        <v>325</v>
      </c>
      <c r="D112" s="103">
        <v>44901</v>
      </c>
      <c r="E112" s="50"/>
    </row>
    <row r="113" spans="1:5" ht="19.5" customHeight="1" x14ac:dyDescent="0.2">
      <c r="A113" s="61" t="s">
        <v>158</v>
      </c>
      <c r="B113" s="175" t="s">
        <v>134</v>
      </c>
      <c r="C113" s="101">
        <v>315.08</v>
      </c>
      <c r="D113" s="103">
        <v>44902</v>
      </c>
      <c r="E113" s="50"/>
    </row>
    <row r="114" spans="1:5" ht="19.5" customHeight="1" x14ac:dyDescent="0.2">
      <c r="A114" s="61" t="s">
        <v>338</v>
      </c>
      <c r="B114" s="175" t="s">
        <v>97</v>
      </c>
      <c r="C114" s="101">
        <v>311.08</v>
      </c>
      <c r="D114" s="103">
        <v>44901</v>
      </c>
      <c r="E114" s="50"/>
    </row>
    <row r="115" spans="1:5" ht="19.5" customHeight="1" x14ac:dyDescent="0.2">
      <c r="A115" s="61" t="s">
        <v>306</v>
      </c>
      <c r="B115" s="175" t="s">
        <v>307</v>
      </c>
      <c r="C115" s="101">
        <v>300</v>
      </c>
      <c r="D115" s="103">
        <v>44896</v>
      </c>
      <c r="E115" s="50"/>
    </row>
    <row r="116" spans="1:5" ht="19.5" customHeight="1" x14ac:dyDescent="0.2">
      <c r="A116" s="61" t="s">
        <v>339</v>
      </c>
      <c r="B116" s="175" t="s">
        <v>340</v>
      </c>
      <c r="C116" s="101">
        <v>300</v>
      </c>
      <c r="D116" s="103">
        <v>44903</v>
      </c>
      <c r="E116" s="50"/>
    </row>
    <row r="117" spans="1:5" ht="19.5" customHeight="1" x14ac:dyDescent="0.2">
      <c r="A117" s="61" t="s">
        <v>341</v>
      </c>
      <c r="B117" s="175" t="s">
        <v>166</v>
      </c>
      <c r="C117" s="101">
        <v>294</v>
      </c>
      <c r="D117" s="103">
        <v>44904</v>
      </c>
      <c r="E117" s="50"/>
    </row>
    <row r="118" spans="1:5" ht="19.5" customHeight="1" x14ac:dyDescent="0.2">
      <c r="A118" s="61" t="s">
        <v>124</v>
      </c>
      <c r="B118" s="175" t="s">
        <v>214</v>
      </c>
      <c r="C118" s="101">
        <v>276.37</v>
      </c>
      <c r="D118" s="103">
        <v>44901</v>
      </c>
      <c r="E118" s="50"/>
    </row>
    <row r="119" spans="1:5" ht="19.5" customHeight="1" x14ac:dyDescent="0.2">
      <c r="A119" s="61" t="s">
        <v>342</v>
      </c>
      <c r="B119" s="175" t="s">
        <v>343</v>
      </c>
      <c r="C119" s="101">
        <v>275</v>
      </c>
      <c r="D119" s="103">
        <v>44901</v>
      </c>
      <c r="E119" s="50"/>
    </row>
    <row r="120" spans="1:5" ht="19.5" customHeight="1" x14ac:dyDescent="0.2">
      <c r="A120" s="61" t="s">
        <v>162</v>
      </c>
      <c r="B120" s="175" t="s">
        <v>114</v>
      </c>
      <c r="C120" s="101">
        <v>266.95</v>
      </c>
      <c r="D120" s="103">
        <v>44901</v>
      </c>
      <c r="E120" s="50"/>
    </row>
    <row r="121" spans="1:5" ht="19.5" customHeight="1" x14ac:dyDescent="0.2">
      <c r="A121" s="61" t="s">
        <v>344</v>
      </c>
      <c r="B121" s="175" t="s">
        <v>176</v>
      </c>
      <c r="C121" s="101">
        <v>264.26</v>
      </c>
      <c r="D121" s="103">
        <v>44901</v>
      </c>
      <c r="E121" s="50"/>
    </row>
    <row r="122" spans="1:5" ht="19.5" customHeight="1" x14ac:dyDescent="0.2">
      <c r="A122" s="61" t="s">
        <v>345</v>
      </c>
      <c r="B122" s="175" t="s">
        <v>346</v>
      </c>
      <c r="C122" s="101">
        <v>263.01</v>
      </c>
      <c r="D122" s="103">
        <v>44904</v>
      </c>
      <c r="E122" s="50"/>
    </row>
    <row r="123" spans="1:5" ht="19.5" customHeight="1" x14ac:dyDescent="0.2">
      <c r="A123" s="61" t="s">
        <v>347</v>
      </c>
      <c r="B123" s="175" t="s">
        <v>107</v>
      </c>
      <c r="C123" s="101">
        <v>260.33999999999997</v>
      </c>
      <c r="D123" s="103">
        <v>44902</v>
      </c>
      <c r="E123" s="50"/>
    </row>
    <row r="124" spans="1:5" ht="19.5" customHeight="1" x14ac:dyDescent="0.2">
      <c r="A124" s="61" t="s">
        <v>211</v>
      </c>
      <c r="B124" s="175" t="s">
        <v>348</v>
      </c>
      <c r="C124" s="101">
        <v>254.25</v>
      </c>
      <c r="D124" s="103">
        <v>44901</v>
      </c>
      <c r="E124" s="50"/>
    </row>
    <row r="125" spans="1:5" ht="19.5" customHeight="1" x14ac:dyDescent="0.2">
      <c r="A125" s="61" t="s">
        <v>205</v>
      </c>
      <c r="B125" s="175" t="s">
        <v>349</v>
      </c>
      <c r="C125" s="101">
        <v>250.5</v>
      </c>
      <c r="D125" s="103">
        <v>44901</v>
      </c>
      <c r="E125" s="50"/>
    </row>
    <row r="126" spans="1:5" ht="19.5" customHeight="1" x14ac:dyDescent="0.2">
      <c r="A126" s="61" t="s">
        <v>350</v>
      </c>
      <c r="B126" s="175" t="s">
        <v>337</v>
      </c>
      <c r="C126" s="101">
        <v>250</v>
      </c>
      <c r="D126" s="103">
        <v>44901</v>
      </c>
      <c r="E126" s="50"/>
    </row>
    <row r="127" spans="1:5" ht="19.5" customHeight="1" x14ac:dyDescent="0.2">
      <c r="A127" s="61" t="s">
        <v>137</v>
      </c>
      <c r="B127" s="175" t="s">
        <v>351</v>
      </c>
      <c r="C127" s="101">
        <v>250</v>
      </c>
      <c r="D127" s="103">
        <v>44902</v>
      </c>
      <c r="E127" s="50"/>
    </row>
    <row r="128" spans="1:5" ht="19.5" customHeight="1" x14ac:dyDescent="0.2">
      <c r="A128" s="61" t="s">
        <v>352</v>
      </c>
      <c r="B128" s="175" t="s">
        <v>353</v>
      </c>
      <c r="C128" s="101">
        <v>250</v>
      </c>
      <c r="D128" s="103">
        <v>44904</v>
      </c>
      <c r="E128" s="50"/>
    </row>
    <row r="129" spans="1:5" ht="19.5" customHeight="1" x14ac:dyDescent="0.2">
      <c r="A129" s="61" t="s">
        <v>124</v>
      </c>
      <c r="B129" s="175"/>
      <c r="C129" s="101">
        <v>240.93</v>
      </c>
      <c r="D129" s="103">
        <v>44904</v>
      </c>
      <c r="E129" s="50"/>
    </row>
    <row r="130" spans="1:5" ht="19.5" customHeight="1" x14ac:dyDescent="0.2">
      <c r="A130" s="61" t="s">
        <v>354</v>
      </c>
      <c r="B130" s="175" t="s">
        <v>355</v>
      </c>
      <c r="C130" s="101">
        <v>240</v>
      </c>
      <c r="D130" s="103">
        <v>44902</v>
      </c>
      <c r="E130" s="50"/>
    </row>
    <row r="131" spans="1:5" ht="19.5" customHeight="1" x14ac:dyDescent="0.2">
      <c r="A131" s="61" t="s">
        <v>356</v>
      </c>
      <c r="B131" s="175" t="s">
        <v>107</v>
      </c>
      <c r="C131" s="101">
        <v>237.28</v>
      </c>
      <c r="D131" s="103">
        <v>44902</v>
      </c>
      <c r="E131" s="50"/>
    </row>
    <row r="132" spans="1:5" ht="19.5" customHeight="1" x14ac:dyDescent="0.2">
      <c r="A132" s="61" t="s">
        <v>357</v>
      </c>
      <c r="B132" s="175" t="s">
        <v>358</v>
      </c>
      <c r="C132" s="101">
        <v>235</v>
      </c>
      <c r="D132" s="103">
        <v>44902</v>
      </c>
      <c r="E132" s="50"/>
    </row>
    <row r="133" spans="1:5" ht="19.5" customHeight="1" x14ac:dyDescent="0.2">
      <c r="A133" s="61" t="s">
        <v>359</v>
      </c>
      <c r="B133" s="175" t="s">
        <v>360</v>
      </c>
      <c r="C133" s="101">
        <v>230.55</v>
      </c>
      <c r="D133" s="103">
        <v>44902</v>
      </c>
      <c r="E133" s="50"/>
    </row>
    <row r="134" spans="1:5" ht="19.5" customHeight="1" x14ac:dyDescent="0.2">
      <c r="A134" s="61" t="s">
        <v>201</v>
      </c>
      <c r="B134" s="175" t="s">
        <v>361</v>
      </c>
      <c r="C134" s="101">
        <v>226.62</v>
      </c>
      <c r="D134" s="103">
        <v>44902</v>
      </c>
      <c r="E134" s="50"/>
    </row>
    <row r="135" spans="1:5" ht="19.5" customHeight="1" x14ac:dyDescent="0.2">
      <c r="A135" s="61" t="s">
        <v>162</v>
      </c>
      <c r="B135" s="175" t="s">
        <v>109</v>
      </c>
      <c r="C135" s="101">
        <v>224.95</v>
      </c>
      <c r="D135" s="103">
        <v>44902</v>
      </c>
      <c r="E135" s="50"/>
    </row>
    <row r="136" spans="1:5" ht="19.5" customHeight="1" x14ac:dyDescent="0.2">
      <c r="A136" s="61" t="s">
        <v>362</v>
      </c>
      <c r="B136" s="175" t="s">
        <v>109</v>
      </c>
      <c r="C136" s="101">
        <v>221</v>
      </c>
      <c r="D136" s="103">
        <v>44902</v>
      </c>
      <c r="E136" s="50"/>
    </row>
    <row r="137" spans="1:5" ht="19.5" customHeight="1" x14ac:dyDescent="0.2">
      <c r="A137" s="61" t="s">
        <v>325</v>
      </c>
      <c r="B137" s="175" t="s">
        <v>163</v>
      </c>
      <c r="C137" s="101">
        <v>218.74</v>
      </c>
      <c r="D137" s="103">
        <v>44901</v>
      </c>
      <c r="E137" s="50"/>
    </row>
    <row r="138" spans="1:5" ht="19.5" customHeight="1" x14ac:dyDescent="0.2">
      <c r="A138" s="61" t="s">
        <v>188</v>
      </c>
      <c r="B138" s="175" t="s">
        <v>363</v>
      </c>
      <c r="C138" s="101">
        <v>200.25</v>
      </c>
      <c r="D138" s="103">
        <v>44904</v>
      </c>
      <c r="E138" s="50"/>
    </row>
    <row r="139" spans="1:5" ht="19.5" customHeight="1" x14ac:dyDescent="0.2">
      <c r="A139" s="61" t="s">
        <v>189</v>
      </c>
      <c r="B139" s="175" t="s">
        <v>222</v>
      </c>
      <c r="C139" s="101">
        <v>200</v>
      </c>
      <c r="D139" s="103">
        <v>44901</v>
      </c>
      <c r="E139" s="50"/>
    </row>
    <row r="140" spans="1:5" ht="19.5" customHeight="1" x14ac:dyDescent="0.2">
      <c r="A140" s="61" t="s">
        <v>364</v>
      </c>
      <c r="B140" s="175" t="s">
        <v>365</v>
      </c>
      <c r="C140" s="101">
        <v>199</v>
      </c>
      <c r="D140" s="103">
        <v>44901</v>
      </c>
      <c r="E140" s="50"/>
    </row>
    <row r="141" spans="1:5" ht="19.5" customHeight="1" x14ac:dyDescent="0.2">
      <c r="A141" s="61" t="s">
        <v>223</v>
      </c>
      <c r="B141" s="175" t="s">
        <v>366</v>
      </c>
      <c r="C141" s="101">
        <v>193.05</v>
      </c>
      <c r="D141" s="103">
        <v>44903</v>
      </c>
      <c r="E141" s="50"/>
    </row>
    <row r="142" spans="1:5" ht="19.5" customHeight="1" x14ac:dyDescent="0.2">
      <c r="A142" s="61" t="s">
        <v>367</v>
      </c>
      <c r="B142" s="175" t="s">
        <v>161</v>
      </c>
      <c r="C142" s="101">
        <v>190</v>
      </c>
      <c r="D142" s="103">
        <v>44901</v>
      </c>
      <c r="E142" s="50"/>
    </row>
    <row r="143" spans="1:5" ht="19.5" customHeight="1" x14ac:dyDescent="0.2">
      <c r="A143" s="61" t="s">
        <v>342</v>
      </c>
      <c r="B143" s="175" t="s">
        <v>368</v>
      </c>
      <c r="C143" s="101">
        <v>177.12</v>
      </c>
      <c r="D143" s="103">
        <v>44896</v>
      </c>
      <c r="E143" s="50"/>
    </row>
    <row r="144" spans="1:5" ht="19.5" customHeight="1" x14ac:dyDescent="0.2">
      <c r="A144" s="61" t="s">
        <v>187</v>
      </c>
      <c r="B144" s="175" t="s">
        <v>166</v>
      </c>
      <c r="C144" s="101">
        <v>176.75</v>
      </c>
      <c r="D144" s="103">
        <v>44896</v>
      </c>
      <c r="E144" s="50"/>
    </row>
    <row r="145" spans="1:5" ht="19.5" customHeight="1" x14ac:dyDescent="0.2">
      <c r="A145" s="61" t="s">
        <v>148</v>
      </c>
      <c r="B145" s="175" t="s">
        <v>186</v>
      </c>
      <c r="C145" s="101">
        <v>175</v>
      </c>
      <c r="D145" s="103">
        <v>44902</v>
      </c>
      <c r="E145" s="50"/>
    </row>
    <row r="146" spans="1:5" ht="19.5" customHeight="1" x14ac:dyDescent="0.2">
      <c r="A146" s="61" t="s">
        <v>369</v>
      </c>
      <c r="B146" s="175" t="s">
        <v>370</v>
      </c>
      <c r="C146" s="101">
        <v>167.02</v>
      </c>
      <c r="D146" s="103">
        <v>44904</v>
      </c>
      <c r="E146" s="50"/>
    </row>
    <row r="147" spans="1:5" ht="19.5" customHeight="1" x14ac:dyDescent="0.2">
      <c r="A147" s="61" t="s">
        <v>132</v>
      </c>
      <c r="B147" s="175" t="s">
        <v>146</v>
      </c>
      <c r="C147" s="101">
        <v>162</v>
      </c>
      <c r="D147" s="103">
        <v>44903</v>
      </c>
      <c r="E147" s="50"/>
    </row>
    <row r="148" spans="1:5" ht="19.5" customHeight="1" x14ac:dyDescent="0.2">
      <c r="A148" s="61" t="s">
        <v>371</v>
      </c>
      <c r="B148" s="175" t="s">
        <v>372</v>
      </c>
      <c r="C148" s="101">
        <v>150</v>
      </c>
      <c r="D148" s="103">
        <v>44896</v>
      </c>
      <c r="E148" s="50"/>
    </row>
    <row r="149" spans="1:5" ht="19.5" customHeight="1" x14ac:dyDescent="0.2">
      <c r="A149" s="61" t="s">
        <v>373</v>
      </c>
      <c r="B149" s="175" t="s">
        <v>372</v>
      </c>
      <c r="C149" s="101">
        <v>150</v>
      </c>
      <c r="D149" s="103">
        <v>44896</v>
      </c>
      <c r="E149" s="50"/>
    </row>
    <row r="150" spans="1:5" ht="19.5" customHeight="1" x14ac:dyDescent="0.2">
      <c r="A150" s="61" t="s">
        <v>228</v>
      </c>
      <c r="B150" s="175" t="s">
        <v>372</v>
      </c>
      <c r="C150" s="101">
        <v>150</v>
      </c>
      <c r="D150" s="103">
        <v>44896</v>
      </c>
      <c r="E150" s="50"/>
    </row>
    <row r="151" spans="1:5" ht="19.5" customHeight="1" x14ac:dyDescent="0.2">
      <c r="A151" s="61" t="s">
        <v>374</v>
      </c>
      <c r="B151" s="175" t="s">
        <v>375</v>
      </c>
      <c r="C151" s="101">
        <v>150</v>
      </c>
      <c r="D151" s="103">
        <v>44901</v>
      </c>
      <c r="E151" s="50"/>
    </row>
    <row r="152" spans="1:5" ht="19.5" customHeight="1" x14ac:dyDescent="0.2">
      <c r="A152" s="61" t="s">
        <v>376</v>
      </c>
      <c r="B152" s="175" t="s">
        <v>375</v>
      </c>
      <c r="C152" s="101">
        <v>150</v>
      </c>
      <c r="D152" s="103">
        <v>44901</v>
      </c>
      <c r="E152" s="50"/>
    </row>
    <row r="153" spans="1:5" ht="19.5" customHeight="1" x14ac:dyDescent="0.2">
      <c r="A153" s="61" t="s">
        <v>377</v>
      </c>
      <c r="B153" s="175" t="s">
        <v>375</v>
      </c>
      <c r="C153" s="101">
        <v>150</v>
      </c>
      <c r="D153" s="103">
        <v>44901</v>
      </c>
      <c r="E153" s="50"/>
    </row>
    <row r="154" spans="1:5" ht="19.5" customHeight="1" x14ac:dyDescent="0.2">
      <c r="A154" s="61" t="s">
        <v>378</v>
      </c>
      <c r="B154" s="175" t="s">
        <v>379</v>
      </c>
      <c r="C154" s="101">
        <v>150</v>
      </c>
      <c r="D154" s="103">
        <v>44902</v>
      </c>
      <c r="E154" s="50"/>
    </row>
    <row r="155" spans="1:5" ht="19.5" customHeight="1" x14ac:dyDescent="0.2">
      <c r="A155" s="61" t="s">
        <v>233</v>
      </c>
      <c r="B155" s="175" t="s">
        <v>380</v>
      </c>
      <c r="C155" s="101">
        <v>150</v>
      </c>
      <c r="D155" s="103">
        <v>44903</v>
      </c>
      <c r="E155" s="50"/>
    </row>
    <row r="156" spans="1:5" ht="19.5" customHeight="1" x14ac:dyDescent="0.2">
      <c r="A156" s="61" t="s">
        <v>165</v>
      </c>
      <c r="B156" s="175" t="s">
        <v>166</v>
      </c>
      <c r="C156" s="101">
        <v>147</v>
      </c>
      <c r="D156" s="103">
        <v>44896</v>
      </c>
      <c r="E156" s="50"/>
    </row>
    <row r="157" spans="1:5" ht="19.5" customHeight="1" x14ac:dyDescent="0.2">
      <c r="A157" s="61" t="s">
        <v>381</v>
      </c>
      <c r="B157" s="175" t="s">
        <v>382</v>
      </c>
      <c r="C157" s="101">
        <v>136.88</v>
      </c>
      <c r="D157" s="103">
        <v>44901</v>
      </c>
      <c r="E157" s="50"/>
    </row>
    <row r="158" spans="1:5" ht="19.5" customHeight="1" x14ac:dyDescent="0.2">
      <c r="A158" s="61" t="s">
        <v>190</v>
      </c>
      <c r="B158" s="175" t="s">
        <v>184</v>
      </c>
      <c r="C158" s="101">
        <v>132.47999999999999</v>
      </c>
      <c r="D158" s="103">
        <v>44904</v>
      </c>
      <c r="E158" s="50"/>
    </row>
    <row r="159" spans="1:5" ht="19.5" customHeight="1" x14ac:dyDescent="0.2">
      <c r="A159" s="61" t="s">
        <v>383</v>
      </c>
      <c r="B159" s="175" t="s">
        <v>384</v>
      </c>
      <c r="C159" s="101">
        <v>131.13</v>
      </c>
      <c r="D159" s="103">
        <v>44904</v>
      </c>
      <c r="E159" s="50"/>
    </row>
    <row r="160" spans="1:5" ht="19.5" customHeight="1" x14ac:dyDescent="0.2">
      <c r="A160" s="61" t="s">
        <v>385</v>
      </c>
      <c r="B160" s="175" t="s">
        <v>386</v>
      </c>
      <c r="C160" s="101">
        <v>128.75</v>
      </c>
      <c r="D160" s="103">
        <v>44904</v>
      </c>
      <c r="E160" s="50"/>
    </row>
    <row r="161" spans="1:5" ht="19.5" customHeight="1" x14ac:dyDescent="0.2">
      <c r="A161" s="61" t="s">
        <v>226</v>
      </c>
      <c r="B161" s="175" t="s">
        <v>227</v>
      </c>
      <c r="C161" s="101">
        <v>127.5</v>
      </c>
      <c r="D161" s="103">
        <v>44904</v>
      </c>
      <c r="E161" s="50"/>
    </row>
    <row r="162" spans="1:5" ht="19.5" customHeight="1" x14ac:dyDescent="0.2">
      <c r="A162" s="61" t="s">
        <v>387</v>
      </c>
      <c r="B162" s="175" t="s">
        <v>388</v>
      </c>
      <c r="C162" s="101">
        <v>126.88</v>
      </c>
      <c r="D162" s="103">
        <v>44901</v>
      </c>
      <c r="E162" s="50"/>
    </row>
    <row r="163" spans="1:5" ht="19.5" customHeight="1" x14ac:dyDescent="0.2">
      <c r="A163" s="61" t="s">
        <v>389</v>
      </c>
      <c r="B163" s="175" t="s">
        <v>207</v>
      </c>
      <c r="C163" s="101">
        <v>122</v>
      </c>
      <c r="D163" s="103">
        <v>44904</v>
      </c>
      <c r="E163" s="50"/>
    </row>
    <row r="164" spans="1:5" ht="19.5" customHeight="1" x14ac:dyDescent="0.2">
      <c r="A164" s="61" t="s">
        <v>390</v>
      </c>
      <c r="B164" s="175" t="s">
        <v>99</v>
      </c>
      <c r="C164" s="101">
        <v>120</v>
      </c>
      <c r="D164" s="103">
        <v>44903</v>
      </c>
      <c r="E164" s="50"/>
    </row>
    <row r="165" spans="1:5" ht="19.5" customHeight="1" x14ac:dyDescent="0.2">
      <c r="A165" s="61" t="s">
        <v>391</v>
      </c>
      <c r="B165" s="175" t="s">
        <v>392</v>
      </c>
      <c r="C165" s="101">
        <v>119.13</v>
      </c>
      <c r="D165" s="103">
        <v>44901</v>
      </c>
      <c r="E165" s="50"/>
    </row>
    <row r="166" spans="1:5" ht="19.5" customHeight="1" x14ac:dyDescent="0.2">
      <c r="A166" s="61" t="s">
        <v>193</v>
      </c>
      <c r="B166" s="175" t="s">
        <v>149</v>
      </c>
      <c r="C166" s="101">
        <v>117.5</v>
      </c>
      <c r="D166" s="103">
        <v>44904</v>
      </c>
      <c r="E166" s="50"/>
    </row>
    <row r="167" spans="1:5" ht="19.5" customHeight="1" x14ac:dyDescent="0.2">
      <c r="A167" s="61" t="s">
        <v>169</v>
      </c>
      <c r="B167" s="175" t="s">
        <v>149</v>
      </c>
      <c r="C167" s="101">
        <v>111.19</v>
      </c>
      <c r="D167" s="103">
        <v>44904</v>
      </c>
      <c r="E167" s="50"/>
    </row>
    <row r="168" spans="1:5" ht="19.5" customHeight="1" x14ac:dyDescent="0.2">
      <c r="A168" s="61" t="s">
        <v>393</v>
      </c>
      <c r="B168" s="175" t="s">
        <v>179</v>
      </c>
      <c r="C168" s="101">
        <v>105</v>
      </c>
      <c r="D168" s="103">
        <v>44903</v>
      </c>
      <c r="E168" s="50"/>
    </row>
    <row r="169" spans="1:5" ht="19.5" customHeight="1" x14ac:dyDescent="0.2">
      <c r="A169" s="61" t="s">
        <v>215</v>
      </c>
      <c r="B169" s="175" t="s">
        <v>103</v>
      </c>
      <c r="C169" s="101">
        <v>100</v>
      </c>
      <c r="D169" s="103">
        <v>44903</v>
      </c>
      <c r="E169" s="50"/>
    </row>
    <row r="170" spans="1:5" ht="19.5" customHeight="1" x14ac:dyDescent="0.2">
      <c r="A170" s="61" t="s">
        <v>100</v>
      </c>
      <c r="B170" s="175" t="s">
        <v>97</v>
      </c>
      <c r="C170" s="101">
        <v>94.56</v>
      </c>
      <c r="D170" s="103">
        <v>44904</v>
      </c>
      <c r="E170" s="50"/>
    </row>
    <row r="171" spans="1:5" ht="19.5" customHeight="1" x14ac:dyDescent="0.2">
      <c r="A171" s="61" t="s">
        <v>219</v>
      </c>
      <c r="B171" s="175" t="s">
        <v>394</v>
      </c>
      <c r="C171" s="101">
        <v>88.63</v>
      </c>
      <c r="D171" s="103">
        <v>44901</v>
      </c>
      <c r="E171" s="50"/>
    </row>
    <row r="172" spans="1:5" ht="19.5" customHeight="1" x14ac:dyDescent="0.2">
      <c r="A172" s="61" t="s">
        <v>139</v>
      </c>
      <c r="B172" s="175" t="s">
        <v>138</v>
      </c>
      <c r="C172" s="101">
        <v>86.1</v>
      </c>
      <c r="D172" s="103">
        <v>44901</v>
      </c>
      <c r="E172" s="50"/>
    </row>
    <row r="173" spans="1:5" ht="19.5" customHeight="1" x14ac:dyDescent="0.2">
      <c r="A173" s="61" t="s">
        <v>229</v>
      </c>
      <c r="B173" s="175" t="s">
        <v>166</v>
      </c>
      <c r="C173" s="101">
        <v>84</v>
      </c>
      <c r="D173" s="103">
        <v>44896</v>
      </c>
      <c r="E173" s="50"/>
    </row>
    <row r="174" spans="1:5" ht="19.5" customHeight="1" x14ac:dyDescent="0.2">
      <c r="A174" s="61" t="s">
        <v>160</v>
      </c>
      <c r="B174" s="175" t="s">
        <v>117</v>
      </c>
      <c r="C174" s="101">
        <v>83.46</v>
      </c>
      <c r="D174" s="103">
        <v>44904</v>
      </c>
      <c r="E174" s="50"/>
    </row>
    <row r="175" spans="1:5" ht="19.5" customHeight="1" x14ac:dyDescent="0.2">
      <c r="A175" s="61" t="s">
        <v>225</v>
      </c>
      <c r="B175" s="175" t="s">
        <v>166</v>
      </c>
      <c r="C175" s="101">
        <v>83.13</v>
      </c>
      <c r="D175" s="103">
        <v>44901</v>
      </c>
      <c r="E175" s="50"/>
    </row>
    <row r="176" spans="1:5" ht="19.5" customHeight="1" x14ac:dyDescent="0.2">
      <c r="A176" s="61" t="s">
        <v>150</v>
      </c>
      <c r="B176" s="175" t="s">
        <v>230</v>
      </c>
      <c r="C176" s="101">
        <v>81</v>
      </c>
      <c r="D176" s="103">
        <v>44901</v>
      </c>
      <c r="E176" s="50"/>
    </row>
    <row r="177" spans="1:5" ht="19.5" customHeight="1" x14ac:dyDescent="0.2">
      <c r="A177" s="61" t="s">
        <v>140</v>
      </c>
      <c r="B177" s="175" t="s">
        <v>395</v>
      </c>
      <c r="C177" s="101">
        <v>76.5</v>
      </c>
      <c r="D177" s="103">
        <v>44901</v>
      </c>
      <c r="E177" s="50"/>
    </row>
    <row r="178" spans="1:5" ht="19.5" customHeight="1" x14ac:dyDescent="0.2">
      <c r="A178" s="61" t="s">
        <v>396</v>
      </c>
      <c r="B178" s="175" t="s">
        <v>99</v>
      </c>
      <c r="C178" s="101">
        <v>75</v>
      </c>
      <c r="D178" s="103">
        <v>44902</v>
      </c>
      <c r="E178" s="50"/>
    </row>
    <row r="179" spans="1:5" ht="19.5" customHeight="1" x14ac:dyDescent="0.2">
      <c r="A179" s="61" t="s">
        <v>144</v>
      </c>
      <c r="B179" s="175" t="s">
        <v>397</v>
      </c>
      <c r="C179" s="101">
        <v>70.790000000000006</v>
      </c>
      <c r="D179" s="103">
        <v>44901</v>
      </c>
      <c r="E179" s="50"/>
    </row>
    <row r="180" spans="1:5" ht="19.5" customHeight="1" x14ac:dyDescent="0.2">
      <c r="A180" s="61" t="s">
        <v>398</v>
      </c>
      <c r="B180" s="175" t="s">
        <v>399</v>
      </c>
      <c r="C180" s="101">
        <v>68.31</v>
      </c>
      <c r="D180" s="103">
        <v>44901</v>
      </c>
      <c r="E180" s="50"/>
    </row>
    <row r="181" spans="1:5" ht="19.5" customHeight="1" x14ac:dyDescent="0.2">
      <c r="A181" s="61" t="s">
        <v>142</v>
      </c>
      <c r="B181" s="175" t="s">
        <v>141</v>
      </c>
      <c r="C181" s="101">
        <v>67.75</v>
      </c>
      <c r="D181" s="103">
        <v>44901</v>
      </c>
      <c r="E181" s="50"/>
    </row>
    <row r="182" spans="1:5" ht="19.5" customHeight="1" x14ac:dyDescent="0.2">
      <c r="A182" s="61" t="s">
        <v>400</v>
      </c>
      <c r="B182" s="175" t="s">
        <v>192</v>
      </c>
      <c r="C182" s="101">
        <v>66.2</v>
      </c>
      <c r="D182" s="103">
        <v>44902</v>
      </c>
      <c r="E182" s="50"/>
    </row>
    <row r="183" spans="1:5" ht="19.5" customHeight="1" x14ac:dyDescent="0.2">
      <c r="A183" s="61" t="s">
        <v>110</v>
      </c>
      <c r="B183" s="175" t="s">
        <v>107</v>
      </c>
      <c r="C183" s="101">
        <v>64</v>
      </c>
      <c r="D183" s="103">
        <v>44901</v>
      </c>
      <c r="E183" s="50"/>
    </row>
    <row r="184" spans="1:5" ht="19.5" customHeight="1" x14ac:dyDescent="0.2">
      <c r="A184" s="61" t="s">
        <v>112</v>
      </c>
      <c r="B184" s="175" t="s">
        <v>119</v>
      </c>
      <c r="C184" s="101">
        <v>62.13</v>
      </c>
      <c r="D184" s="103">
        <v>44902</v>
      </c>
      <c r="E184" s="50"/>
    </row>
    <row r="185" spans="1:5" ht="19.5" customHeight="1" x14ac:dyDescent="0.2">
      <c r="A185" s="61" t="s">
        <v>224</v>
      </c>
      <c r="B185" s="175" t="s">
        <v>117</v>
      </c>
      <c r="C185" s="101">
        <v>58</v>
      </c>
      <c r="D185" s="103">
        <v>44902</v>
      </c>
      <c r="E185" s="50"/>
    </row>
    <row r="186" spans="1:5" ht="19.5" customHeight="1" x14ac:dyDescent="0.2">
      <c r="A186" s="61" t="s">
        <v>220</v>
      </c>
      <c r="B186" s="175" t="s">
        <v>221</v>
      </c>
      <c r="C186" s="101">
        <v>53.88</v>
      </c>
      <c r="D186" s="103">
        <v>44904</v>
      </c>
      <c r="E186" s="50"/>
    </row>
    <row r="187" spans="1:5" ht="19.5" customHeight="1" x14ac:dyDescent="0.2">
      <c r="A187" s="61" t="s">
        <v>401</v>
      </c>
      <c r="B187" s="175" t="s">
        <v>191</v>
      </c>
      <c r="C187" s="101">
        <v>51.46</v>
      </c>
      <c r="D187" s="103">
        <v>44901</v>
      </c>
      <c r="E187" s="50"/>
    </row>
    <row r="188" spans="1:5" ht="19.5" customHeight="1" x14ac:dyDescent="0.2">
      <c r="A188" s="61" t="s">
        <v>402</v>
      </c>
      <c r="B188" s="175" t="s">
        <v>403</v>
      </c>
      <c r="C188" s="101">
        <v>50</v>
      </c>
      <c r="D188" s="103">
        <v>44902</v>
      </c>
      <c r="E188" s="50"/>
    </row>
    <row r="189" spans="1:5" ht="19.5" customHeight="1" x14ac:dyDescent="0.2">
      <c r="A189" s="61" t="s">
        <v>118</v>
      </c>
      <c r="B189" s="175" t="s">
        <v>98</v>
      </c>
      <c r="C189" s="101">
        <v>43.5</v>
      </c>
      <c r="D189" s="103">
        <v>44902</v>
      </c>
      <c r="E189" s="50"/>
    </row>
    <row r="190" spans="1:5" ht="19.5" customHeight="1" x14ac:dyDescent="0.2">
      <c r="A190" s="61" t="s">
        <v>404</v>
      </c>
      <c r="B190" s="175" t="s">
        <v>405</v>
      </c>
      <c r="C190" s="101">
        <v>42</v>
      </c>
      <c r="D190" s="103">
        <v>44901</v>
      </c>
      <c r="E190" s="50"/>
    </row>
    <row r="191" spans="1:5" ht="19.5" customHeight="1" x14ac:dyDescent="0.2">
      <c r="A191" s="61" t="s">
        <v>131</v>
      </c>
      <c r="B191" s="175" t="s">
        <v>117</v>
      </c>
      <c r="C191" s="101">
        <v>41.6</v>
      </c>
      <c r="D191" s="103">
        <v>44903</v>
      </c>
      <c r="E191" s="50"/>
    </row>
    <row r="192" spans="1:5" ht="19.5" customHeight="1" x14ac:dyDescent="0.2">
      <c r="A192" s="61" t="s">
        <v>406</v>
      </c>
      <c r="B192" s="175" t="s">
        <v>394</v>
      </c>
      <c r="C192" s="101">
        <v>37.380000000000003</v>
      </c>
      <c r="D192" s="103">
        <v>44901</v>
      </c>
      <c r="E192" s="50"/>
    </row>
    <row r="193" spans="1:5" ht="19.5" customHeight="1" x14ac:dyDescent="0.2">
      <c r="A193" s="61" t="s">
        <v>194</v>
      </c>
      <c r="B193" s="175" t="s">
        <v>407</v>
      </c>
      <c r="C193" s="101">
        <v>36</v>
      </c>
      <c r="D193" s="103">
        <v>44901</v>
      </c>
      <c r="E193" s="50"/>
    </row>
    <row r="194" spans="1:5" ht="19.5" customHeight="1" x14ac:dyDescent="0.2">
      <c r="A194" s="61" t="s">
        <v>181</v>
      </c>
      <c r="B194" s="175" t="s">
        <v>146</v>
      </c>
      <c r="C194" s="101">
        <v>35</v>
      </c>
      <c r="D194" s="103">
        <v>44901</v>
      </c>
      <c r="E194" s="50"/>
    </row>
    <row r="195" spans="1:5" ht="19.5" customHeight="1" x14ac:dyDescent="0.2">
      <c r="A195" s="61" t="s">
        <v>408</v>
      </c>
      <c r="B195" s="175" t="s">
        <v>409</v>
      </c>
      <c r="C195" s="101">
        <v>34.79</v>
      </c>
      <c r="D195" s="103">
        <v>44904</v>
      </c>
      <c r="E195" s="50"/>
    </row>
    <row r="196" spans="1:5" ht="19.5" customHeight="1" x14ac:dyDescent="0.2">
      <c r="A196" s="61" t="s">
        <v>165</v>
      </c>
      <c r="B196" s="175" t="s">
        <v>166</v>
      </c>
      <c r="C196" s="101">
        <v>31.5</v>
      </c>
      <c r="D196" s="103">
        <v>44901</v>
      </c>
      <c r="E196" s="50"/>
    </row>
    <row r="197" spans="1:5" ht="19.5" customHeight="1" x14ac:dyDescent="0.2">
      <c r="A197" s="61" t="s">
        <v>234</v>
      </c>
      <c r="B197" s="175" t="s">
        <v>410</v>
      </c>
      <c r="C197" s="101">
        <v>31.5</v>
      </c>
      <c r="D197" s="103">
        <v>44904</v>
      </c>
      <c r="E197" s="50"/>
    </row>
    <row r="198" spans="1:5" ht="19.5" customHeight="1" x14ac:dyDescent="0.2">
      <c r="A198" s="61" t="s">
        <v>235</v>
      </c>
      <c r="B198" s="175" t="s">
        <v>411</v>
      </c>
      <c r="C198" s="101">
        <v>29.06</v>
      </c>
      <c r="D198" s="103">
        <v>44904</v>
      </c>
      <c r="E198" s="50"/>
    </row>
    <row r="199" spans="1:5" ht="19.5" customHeight="1" x14ac:dyDescent="0.2">
      <c r="A199" s="61" t="s">
        <v>412</v>
      </c>
      <c r="B199" s="175" t="s">
        <v>413</v>
      </c>
      <c r="C199" s="101">
        <v>25.94</v>
      </c>
      <c r="D199" s="103">
        <v>44901</v>
      </c>
      <c r="E199" s="50"/>
    </row>
    <row r="200" spans="1:5" ht="19.5" customHeight="1" x14ac:dyDescent="0.2">
      <c r="A200" s="61" t="s">
        <v>414</v>
      </c>
      <c r="B200" s="175" t="s">
        <v>415</v>
      </c>
      <c r="C200" s="101">
        <v>25.94</v>
      </c>
      <c r="D200" s="103">
        <v>44901</v>
      </c>
      <c r="E200" s="50"/>
    </row>
    <row r="201" spans="1:5" ht="19.5" customHeight="1" x14ac:dyDescent="0.2">
      <c r="A201" s="61" t="s">
        <v>416</v>
      </c>
      <c r="B201" s="175" t="s">
        <v>413</v>
      </c>
      <c r="C201" s="101">
        <v>25.94</v>
      </c>
      <c r="D201" s="103">
        <v>44901</v>
      </c>
      <c r="E201" s="50"/>
    </row>
    <row r="202" spans="1:5" ht="19.5" customHeight="1" x14ac:dyDescent="0.2">
      <c r="A202" s="61" t="s">
        <v>417</v>
      </c>
      <c r="B202" s="175" t="s">
        <v>418</v>
      </c>
      <c r="C202" s="101">
        <v>24.96</v>
      </c>
      <c r="D202" s="103">
        <v>44901</v>
      </c>
      <c r="E202" s="50"/>
    </row>
    <row r="203" spans="1:5" ht="19.5" customHeight="1" x14ac:dyDescent="0.2">
      <c r="A203" s="61" t="s">
        <v>151</v>
      </c>
      <c r="B203" s="175" t="s">
        <v>115</v>
      </c>
      <c r="C203" s="101">
        <v>23.99</v>
      </c>
      <c r="D203" s="103">
        <v>44903</v>
      </c>
      <c r="E203" s="50"/>
    </row>
    <row r="204" spans="1:5" ht="19.5" customHeight="1" x14ac:dyDescent="0.2">
      <c r="A204" s="61" t="s">
        <v>419</v>
      </c>
      <c r="B204" s="175" t="s">
        <v>420</v>
      </c>
      <c r="C204" s="101">
        <v>23</v>
      </c>
      <c r="D204" s="103">
        <v>44904</v>
      </c>
      <c r="E204" s="50"/>
    </row>
    <row r="205" spans="1:5" ht="19.5" customHeight="1" x14ac:dyDescent="0.2">
      <c r="A205" s="61" t="s">
        <v>419</v>
      </c>
      <c r="B205" s="175" t="s">
        <v>421</v>
      </c>
      <c r="C205" s="101">
        <v>17</v>
      </c>
      <c r="D205" s="103">
        <v>44904</v>
      </c>
      <c r="E205" s="50"/>
    </row>
    <row r="206" spans="1:5" ht="19.5" customHeight="1" x14ac:dyDescent="0.2">
      <c r="A206" s="61" t="s">
        <v>167</v>
      </c>
      <c r="B206" s="175" t="s">
        <v>422</v>
      </c>
      <c r="C206" s="101">
        <v>6.29</v>
      </c>
      <c r="D206" s="103">
        <v>44902</v>
      </c>
      <c r="E206" s="50"/>
    </row>
    <row r="207" spans="1:5" ht="19.5" customHeight="1" x14ac:dyDescent="0.2">
      <c r="A207" s="61" t="s">
        <v>145</v>
      </c>
      <c r="B207" s="175" t="s">
        <v>156</v>
      </c>
      <c r="C207" s="101">
        <v>5.42</v>
      </c>
      <c r="D207" s="103">
        <v>44903</v>
      </c>
      <c r="E207" s="50"/>
    </row>
    <row r="208" spans="1:5" ht="19.5" customHeight="1" x14ac:dyDescent="0.2">
      <c r="A208" s="61" t="s">
        <v>423</v>
      </c>
      <c r="B208" s="175" t="s">
        <v>424</v>
      </c>
      <c r="C208" s="101">
        <v>4.1500000000000004</v>
      </c>
      <c r="D208" s="103">
        <v>44904</v>
      </c>
      <c r="E208" s="50"/>
    </row>
    <row r="209" spans="1:4" ht="19.5" customHeight="1" x14ac:dyDescent="0.2">
      <c r="A209" s="179"/>
      <c r="B209" s="175"/>
      <c r="C209" s="181"/>
      <c r="D209" s="180"/>
    </row>
    <row r="210" spans="1:4" ht="19.5" customHeight="1" thickBot="1" x14ac:dyDescent="0.25">
      <c r="A210" s="179"/>
      <c r="B210" s="175"/>
      <c r="C210" s="182">
        <f>SUM(C5:C209)</f>
        <v>977073.37</v>
      </c>
      <c r="D210" s="183"/>
    </row>
    <row r="211" spans="1:4" ht="19.5" customHeight="1" thickTop="1" thickBot="1" x14ac:dyDescent="0.25">
      <c r="A211" s="184"/>
      <c r="B211" s="185"/>
      <c r="C211" s="186"/>
      <c r="D211" s="18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2023-01-17T14:09:07Z</dcterms:modified>
</cp:coreProperties>
</file>