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/>
  <mc:AlternateContent xmlns:mc="http://schemas.openxmlformats.org/markup-compatibility/2006">
    <mc:Choice Requires="x15">
      <x15ac:absPath xmlns:x15ac="http://schemas.microsoft.com/office/spreadsheetml/2010/11/ac" url="H:\BOT\March 2023\"/>
    </mc:Choice>
  </mc:AlternateContent>
  <xr:revisionPtr revIDLastSave="0" documentId="8_{44AB43D2-C6EA-4A89-AC77-70258C45B8BB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M8" i="16" l="1"/>
  <c r="L8" i="16"/>
  <c r="D9" i="9"/>
  <c r="E14" i="16"/>
  <c r="D14" i="16"/>
  <c r="C14" i="16"/>
  <c r="B14" i="16"/>
  <c r="C26" i="16"/>
  <c r="C463" i="13"/>
  <c r="F12" i="15"/>
  <c r="C9" i="9" l="1"/>
  <c r="F19" i="15"/>
  <c r="F18" i="15"/>
  <c r="F18" i="16" l="1"/>
  <c r="F19" i="16"/>
  <c r="F20" i="16"/>
  <c r="F21" i="16"/>
  <c r="F22" i="16"/>
  <c r="F23" i="16"/>
  <c r="F24" i="16"/>
  <c r="F17" i="16"/>
  <c r="F14" i="16"/>
  <c r="F9" i="16"/>
  <c r="F10" i="16"/>
  <c r="F11" i="16"/>
  <c r="F12" i="16"/>
  <c r="F13" i="16"/>
  <c r="F8" i="16"/>
  <c r="E26" i="16"/>
  <c r="E25" i="16"/>
  <c r="C25" i="16"/>
  <c r="D25" i="16"/>
  <c r="G25" i="16"/>
  <c r="H25" i="16"/>
  <c r="I25" i="16"/>
  <c r="J25" i="16"/>
  <c r="K25" i="16"/>
  <c r="L25" i="16"/>
  <c r="M25" i="16"/>
  <c r="N25" i="16"/>
  <c r="O25" i="16"/>
  <c r="B25" i="16"/>
  <c r="P24" i="16"/>
  <c r="K24" i="16"/>
  <c r="J8" i="16"/>
  <c r="H8" i="16"/>
  <c r="G8" i="16"/>
  <c r="C10" i="9" l="1"/>
  <c r="P22" i="16" l="1"/>
  <c r="P23" i="16"/>
  <c r="K22" i="16"/>
  <c r="K23" i="16"/>
  <c r="F25" i="16"/>
  <c r="D38" i="15" l="1"/>
  <c r="C38" i="15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J26" i="16" l="1"/>
  <c r="P18" i="16" l="1"/>
  <c r="P19" i="16"/>
  <c r="P20" i="16"/>
  <c r="P21" i="16"/>
  <c r="P17" i="16"/>
  <c r="P15" i="16"/>
  <c r="O14" i="16"/>
  <c r="P25" i="16" l="1"/>
  <c r="O26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6" i="16"/>
  <c r="N14" i="16"/>
  <c r="B26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6" i="16"/>
  <c r="G26" i="16"/>
  <c r="I26" i="16"/>
  <c r="C54" i="15"/>
  <c r="F26" i="16"/>
  <c r="H12" i="15"/>
  <c r="G12" i="15"/>
  <c r="E16" i="9"/>
  <c r="I43" i="15"/>
  <c r="H43" i="15"/>
  <c r="L26" i="16"/>
  <c r="D16" i="9"/>
  <c r="H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6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6" i="16" s="1"/>
  <c r="P14" i="16" l="1"/>
  <c r="P26" i="16" s="1"/>
</calcChain>
</file>

<file path=xl/sharedStrings.xml><?xml version="1.0" encoding="utf-8"?>
<sst xmlns="http://schemas.openxmlformats.org/spreadsheetml/2006/main" count="1052" uniqueCount="711">
  <si>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</si>
  <si>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</si>
  <si>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</si>
  <si>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</si>
  <si>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</si>
  <si>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</si>
  <si>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</si>
  <si>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</si>
  <si>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</si>
  <si>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</si>
  <si>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</si>
  <si>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</si>
  <si>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</si>
  <si>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</si>
  <si>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</si>
  <si>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</si>
  <si>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</si>
  <si>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</si>
  <si>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</si>
  <si>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</si>
  <si>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</si>
  <si>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</si>
  <si>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</si>
  <si>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</si>
  <si>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</si>
  <si>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</si>
  <si>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</si>
  <si>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</si>
  <si>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</si>
  <si>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</si>
  <si>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</si>
  <si>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</si>
  <si>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</si>
  <si>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</si>
  <si>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</si>
  <si>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</si>
  <si>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</si>
  <si>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</si>
  <si>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</si>
  <si>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</si>
  <si>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</si>
  <si>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</si>
  <si>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</si>
  <si>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</si>
  <si>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</si>
  <si>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</si>
  <si>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</si>
  <si>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</si>
  <si>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</si>
  <si>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</si>
  <si>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</si>
  <si>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</si>
  <si>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</si>
  <si>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</si>
  <si>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</si>
  <si>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</si>
  <si>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</si>
  <si>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</si>
  <si>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</si>
  <si>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</si>
  <si>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</si>
  <si>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</si>
  <si>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</si>
  <si>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</si>
  <si>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</si>
  <si>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</si>
  <si>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</si>
  <si>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</si>
  <si>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</si>
  <si>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</si>
  <si>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</si>
  <si>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</si>
  <si>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</si>
  <si>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</si>
  <si>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</si>
  <si>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</si>
  <si>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</si>
  <si>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</si>
  <si>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</si>
  <si>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</si>
  <si>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</si>
  <si>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</si>
  <si>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</si>
  <si>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</si>
  <si>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</si>
  <si>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</si>
  <si>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</si>
  <si>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</si>
  <si>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</si>
  <si>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</si>
  <si>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</si>
  <si>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</si>
  <si>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</si>
  <si>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</si>
  <si>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</si>
  <si>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</si>
  <si>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</si>
  <si>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</si>
  <si>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</si>
  <si>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</si>
  <si>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</si>
  <si>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</si>
  <si>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</si>
  <si>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</si>
  <si>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</si>
  <si>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</si>
  <si>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</si>
  <si>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</si>
  <si>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</si>
  <si>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</si>
  <si>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</si>
  <si>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</si>
  <si>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</si>
  <si>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</si>
  <si>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</si>
  <si>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</si>
  <si>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</si>
  <si>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</si>
  <si>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</si>
  <si>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</si>
  <si>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</si>
  <si>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</si>
  <si>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</si>
  <si>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</si>
  <si>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</si>
  <si>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</si>
  <si>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MCC Foundation</t>
  </si>
  <si>
    <t>Follett Higher Education Group</t>
  </si>
  <si>
    <t>NTTA</t>
  </si>
  <si>
    <t>Community Health-Supplies</t>
  </si>
  <si>
    <t>Lochridge-Priest, Inc.</t>
  </si>
  <si>
    <t>Steve Treese</t>
  </si>
  <si>
    <t>Hugo Sierra</t>
  </si>
  <si>
    <t>YBP Library Services</t>
  </si>
  <si>
    <t>Bar None Country Store</t>
  </si>
  <si>
    <t>Wells Fargo Vendor</t>
  </si>
  <si>
    <t>Athletics-Travel</t>
  </si>
  <si>
    <t>Ridgewood Country Club</t>
  </si>
  <si>
    <t>Athletics-Supplies</t>
  </si>
  <si>
    <t>Biology-Supplies</t>
  </si>
  <si>
    <t>2022/2023</t>
  </si>
  <si>
    <t>Baseball-Supplies</t>
  </si>
  <si>
    <t>Sunbeam Foods, Inc</t>
  </si>
  <si>
    <t>P&amp;E Mechanical Contractors LLC</t>
  </si>
  <si>
    <t>LEARN</t>
  </si>
  <si>
    <t>Library-Periodicals</t>
  </si>
  <si>
    <t>Chemistry-Supplies</t>
  </si>
  <si>
    <t>Esquire of Texas</t>
  </si>
  <si>
    <t>Continuing Education-Advertising</t>
  </si>
  <si>
    <t>McJcd-Business Office</t>
  </si>
  <si>
    <t>Nursing-Supplies</t>
  </si>
  <si>
    <t>Award Specialties</t>
  </si>
  <si>
    <t>Dell, Inc</t>
  </si>
  <si>
    <t>Susan L. Sistrunk Fine Art Gal</t>
  </si>
  <si>
    <t>ISS-Supplies</t>
  </si>
  <si>
    <t>Michelle Telg</t>
  </si>
  <si>
    <t>AEL-Travel</t>
  </si>
  <si>
    <t>EAN Services LLC</t>
  </si>
  <si>
    <t>Procurement Card-Departmental Charges</t>
  </si>
  <si>
    <t>AB Student Services</t>
  </si>
  <si>
    <t>Audacy Operations Inc</t>
  </si>
  <si>
    <t>Jaynes, Reitmeier, Boyd &amp;</t>
  </si>
  <si>
    <t>Marucci Sports</t>
  </si>
  <si>
    <t>Biokosmetik of Texas, Inc</t>
  </si>
  <si>
    <t>Lighthouse Streaming</t>
  </si>
  <si>
    <t>Pandora Media LLC</t>
  </si>
  <si>
    <t>Alliance Electrical Group</t>
  </si>
  <si>
    <t>State Comptroller</t>
  </si>
  <si>
    <t>Central Texas Publishing LP</t>
  </si>
  <si>
    <t>Johnette McKown</t>
  </si>
  <si>
    <t>Keith's Ace Hardware</t>
  </si>
  <si>
    <t>Texas Language Connection, LLC</t>
  </si>
  <si>
    <t>A-1 Banner &amp; Sign Co. Inc</t>
  </si>
  <si>
    <t>Athletics-Official</t>
  </si>
  <si>
    <t>Lexis-Nexis</t>
  </si>
  <si>
    <t>Riesel Rustler</t>
  </si>
  <si>
    <t>West News</t>
  </si>
  <si>
    <t>Valley Mills Progress</t>
  </si>
  <si>
    <t>United Parcel Service</t>
  </si>
  <si>
    <t>DiaMedical USA</t>
  </si>
  <si>
    <t>Terri L. Patterson</t>
  </si>
  <si>
    <t>Student Records-Supplies</t>
  </si>
  <si>
    <t>Jan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</si>
  <si>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</si>
  <si>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</si>
  <si>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</si>
  <si>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</si>
  <si>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</si>
  <si>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</si>
  <si>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</si>
  <si>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</si>
  <si>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</si>
  <si>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</si>
  <si>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</si>
  <si>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</si>
  <si>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CDARS 13-week matures 4/13/23</t>
  </si>
  <si>
    <t>Rabroker AC and Plumbing</t>
  </si>
  <si>
    <t>Shell Energy Solutions</t>
  </si>
  <si>
    <t>Continental Touring Solutions</t>
  </si>
  <si>
    <t>Athletics-Student Housing Rent</t>
  </si>
  <si>
    <t>Thomson Reuters-West</t>
  </si>
  <si>
    <t>Security-Software Renewal</t>
  </si>
  <si>
    <t>Greater Waco Chamber</t>
  </si>
  <si>
    <t>Legal-Fees</t>
  </si>
  <si>
    <t>FlightPath Agency</t>
  </si>
  <si>
    <t>Vertiv Corporation</t>
  </si>
  <si>
    <t>ATMOS ENERGY</t>
  </si>
  <si>
    <t>Elsevier, Inc.</t>
  </si>
  <si>
    <t>Nursing-Exit Exams</t>
  </si>
  <si>
    <t>ATDS</t>
  </si>
  <si>
    <t>Workforce-Truck Driving School</t>
  </si>
  <si>
    <t>IREPO-Streaming Service</t>
  </si>
  <si>
    <t>Siemens Industry, Inc.</t>
  </si>
  <si>
    <t>ISS-Internet Services</t>
  </si>
  <si>
    <t>Johnson Roofing, Inc.</t>
  </si>
  <si>
    <t>Fox44news.Com</t>
  </si>
  <si>
    <t>Workforce-Advertising</t>
  </si>
  <si>
    <t>City of Waco</t>
  </si>
  <si>
    <t>Prometric LLC</t>
  </si>
  <si>
    <t>Community Health-CNA Vouchers</t>
  </si>
  <si>
    <t>Motimatic BPC</t>
  </si>
  <si>
    <t>Fire Academy-Supplies</t>
  </si>
  <si>
    <t>Worth Hydrochem of Central Tex</t>
  </si>
  <si>
    <t>President's Office-Sponsorship</t>
  </si>
  <si>
    <t>Summit Electric Supply Co</t>
  </si>
  <si>
    <t>Central Duplicating-Copier Leases</t>
  </si>
  <si>
    <t>Adult Education-Supplies</t>
  </si>
  <si>
    <t>Hewlett Packard</t>
  </si>
  <si>
    <t>Library-Database Software</t>
  </si>
  <si>
    <t>CDW Government, Inc</t>
  </si>
  <si>
    <t>Joe W Fly Co., Inc</t>
  </si>
  <si>
    <t>Gale/Cengage Learning</t>
  </si>
  <si>
    <t>HOT Goodwill Industries, Inc</t>
  </si>
  <si>
    <t>Library-Supplies</t>
  </si>
  <si>
    <t>855bugs.com</t>
  </si>
  <si>
    <t>Central Utilities-Pest Control</t>
  </si>
  <si>
    <t>John Scammell</t>
  </si>
  <si>
    <t>Ranch-Farrier Services</t>
  </si>
  <si>
    <t>Hillcrest Physician Services</t>
  </si>
  <si>
    <t>Marcom-Supplies</t>
  </si>
  <si>
    <t>IDEXX Distribution, Inc</t>
  </si>
  <si>
    <t>Upward Bound-Supplies</t>
  </si>
  <si>
    <t>SHRM Learning Systems</t>
  </si>
  <si>
    <t>Central Duplicating-Supplies</t>
  </si>
  <si>
    <t>Adult Education-Telephone</t>
  </si>
  <si>
    <t>Student Support Services-Telephone</t>
  </si>
  <si>
    <t>Open Text Inc</t>
  </si>
  <si>
    <t>Security-Radio System Billing</t>
  </si>
  <si>
    <t>Security-Supplies</t>
  </si>
  <si>
    <t>Smoot-Anderson Company, Inc.</t>
  </si>
  <si>
    <t>Government-Instructional Travel</t>
  </si>
  <si>
    <t>York's Pumping Service, LLC</t>
  </si>
  <si>
    <t>Paralegal-Online Software Subscription</t>
  </si>
  <si>
    <t>Lingo Communications</t>
  </si>
  <si>
    <t>Ingram Library Services, Inc.</t>
  </si>
  <si>
    <t>Medline Industries, Inc</t>
  </si>
  <si>
    <t>August Industries Inc</t>
  </si>
  <si>
    <t>Green Life Interiors</t>
  </si>
  <si>
    <t>Dupuy Oxygen &amp; Supply Co.</t>
  </si>
  <si>
    <t>Respiratory Care-Supplies</t>
  </si>
  <si>
    <t>Sheet Music Plus</t>
  </si>
  <si>
    <t>Alt Teach Cert-Instructional Travel</t>
  </si>
  <si>
    <t>Donald J. Carpenter</t>
  </si>
  <si>
    <t>Roger Delandro</t>
  </si>
  <si>
    <t>Scotty Hermann</t>
  </si>
  <si>
    <t>Jamar D Whitehurst</t>
  </si>
  <si>
    <t>Dylan T. Mahanay</t>
  </si>
  <si>
    <t>ATT Mobility</t>
  </si>
  <si>
    <t>Student Resources-Telephone</t>
  </si>
  <si>
    <t>Donald R. Keltner</t>
  </si>
  <si>
    <t>MEOC-Telephone</t>
  </si>
  <si>
    <t>Lorie S. Crowder</t>
  </si>
  <si>
    <t>Global Financial Aid Services</t>
  </si>
  <si>
    <t>Financial Aid-File Reviews</t>
  </si>
  <si>
    <t>Felicia Gladden</t>
  </si>
  <si>
    <t>Grainger</t>
  </si>
  <si>
    <t>Carahsoft Technology Corp.</t>
  </si>
  <si>
    <t>Mark Crenwelge</t>
  </si>
  <si>
    <t>American Medical Response</t>
  </si>
  <si>
    <t>Missy Kittner</t>
  </si>
  <si>
    <t>Custodial Supplies to ESEC</t>
  </si>
  <si>
    <t>Texas Dept of Public Safety</t>
  </si>
  <si>
    <t>Human Resources-Name Searches</t>
  </si>
  <si>
    <t>Andrew M. Clayton</t>
  </si>
  <si>
    <t>Pres Scholars-Travel</t>
  </si>
  <si>
    <t>Steven W. Wenzel</t>
  </si>
  <si>
    <t>Jon R. Conrad</t>
  </si>
  <si>
    <t>Shauntoniqua C. Clayton</t>
  </si>
  <si>
    <t>Sheehy, Lovelace &amp; Mayfield, P.C.</t>
  </si>
  <si>
    <t>Music-Postage</t>
  </si>
  <si>
    <t>Feb</t>
  </si>
  <si>
    <t>Jan '23/Feb '23</t>
  </si>
  <si>
    <t>2/28/2023</t>
  </si>
  <si>
    <t>Six months or 50.00% into the fiscal year</t>
  </si>
  <si>
    <t>Revised Budget</t>
  </si>
  <si>
    <t>CD 26-week matures 8/7/23</t>
  </si>
  <si>
    <t>Thru Feb 2022</t>
  </si>
  <si>
    <t>Thru Feb 2023</t>
  </si>
  <si>
    <t>Feb '22/Feb '23</t>
  </si>
  <si>
    <t>Feb '23/Budget</t>
  </si>
  <si>
    <t>Bookstore-Financial Aid</t>
  </si>
  <si>
    <t>The Bank of New York Mellon</t>
  </si>
  <si>
    <t>MES</t>
  </si>
  <si>
    <t>Fire Academy-Self Contained Breathing Apparatus (10)</t>
  </si>
  <si>
    <t>Financial Services-Tax Appraisal</t>
  </si>
  <si>
    <t>Module F-HVAC</t>
  </si>
  <si>
    <t>Texas General Land Office</t>
  </si>
  <si>
    <t>Highlands Gym &amp; CSC Complex-HVAC Replacements</t>
  </si>
  <si>
    <t>The Bank of New York-Mellon</t>
  </si>
  <si>
    <t>SHI-Government Solutions</t>
  </si>
  <si>
    <t>ISS-Microsoft Windows Software Licenses</t>
  </si>
  <si>
    <t>Sam Pack's Five Star Ford</t>
  </si>
  <si>
    <t>Grounds-Ford F150 Truck</t>
  </si>
  <si>
    <t>Athletics-Bus Charter</t>
  </si>
  <si>
    <t>RBDR, PLLC-Architects</t>
  </si>
  <si>
    <t>MAC 110-Renovations</t>
  </si>
  <si>
    <t>The Moxie Exchange</t>
  </si>
  <si>
    <t>Czech Study Trip-Bus Charter</t>
  </si>
  <si>
    <t>Fas Clampitt Waco</t>
  </si>
  <si>
    <t>Central Duplicating-Copy Paper</t>
  </si>
  <si>
    <t>United Ag &amp; Turf</t>
  </si>
  <si>
    <t>Ranch-John Deere Gator</t>
  </si>
  <si>
    <t>Travelodge Hotels Limited</t>
  </si>
  <si>
    <t>Theatre-Travel Study</t>
  </si>
  <si>
    <t>Leadership Empowerment Group</t>
  </si>
  <si>
    <t>Corporate Training-Workforce Training</t>
  </si>
  <si>
    <t>IXL Learning Inc</t>
  </si>
  <si>
    <t>Adult Education-Site Licenses</t>
  </si>
  <si>
    <t>ISS-Employee Computer Purchase 2022</t>
  </si>
  <si>
    <t>Bookstore-Department Supplies</t>
  </si>
  <si>
    <t>IREPO-Projectors (11)</t>
  </si>
  <si>
    <t>Commencement-Diploma Covers</t>
  </si>
  <si>
    <t>Kologik LLC</t>
  </si>
  <si>
    <t>Security-License Subscriptions</t>
  </si>
  <si>
    <t>Seedhouse Creative LLC</t>
  </si>
  <si>
    <t>EMS-Supplies</t>
  </si>
  <si>
    <t>DMI Corp</t>
  </si>
  <si>
    <t>Professional Development-Supplies</t>
  </si>
  <si>
    <t>Mazanec Construction Co., Inc.</t>
  </si>
  <si>
    <t>Cameron House Project-Preconstruction Fees</t>
  </si>
  <si>
    <t>Alert Services, Inc.</t>
  </si>
  <si>
    <t>Athletic Trainer-Supplies</t>
  </si>
  <si>
    <t>Athletics-Basketball Video Streaming</t>
  </si>
  <si>
    <t>Mc3 Catering</t>
  </si>
  <si>
    <t>Great teacher/great college-catering</t>
  </si>
  <si>
    <t>Jason Terry</t>
  </si>
  <si>
    <t>Music other expenses</t>
  </si>
  <si>
    <t>J.R. Gonzales</t>
  </si>
  <si>
    <t>Title V-Other Expenses</t>
  </si>
  <si>
    <t>Providence Foundation, Inc</t>
  </si>
  <si>
    <t>Athletics-Vidoe Streaming Basketball</t>
  </si>
  <si>
    <t>4IMPRINT, Inc.</t>
  </si>
  <si>
    <t>NAFECO</t>
  </si>
  <si>
    <t>Elsevier B.V.</t>
  </si>
  <si>
    <t>OVH US LLC</t>
  </si>
  <si>
    <t>ISS-Cloud Services</t>
  </si>
  <si>
    <t>EMA Engineering &amp; Consulting</t>
  </si>
  <si>
    <t>Architect Services-MOdule F AHU Replacements</t>
  </si>
  <si>
    <t>Aztec Software LLC</t>
  </si>
  <si>
    <t>Central Duplicating-Mail Processing</t>
  </si>
  <si>
    <t>President's Office-Sponsorships</t>
  </si>
  <si>
    <t>Ideal Signs-Texas</t>
  </si>
  <si>
    <t>Wall Graphics</t>
  </si>
  <si>
    <t>Sarah Garcia</t>
  </si>
  <si>
    <t>Dance-Choreography</t>
  </si>
  <si>
    <t>Solarwinds Inc</t>
  </si>
  <si>
    <t>Cust# SW27828</t>
  </si>
  <si>
    <t>Corporate Training-Supplies</t>
  </si>
  <si>
    <t>Waco NAACP</t>
  </si>
  <si>
    <t>Casco Industries</t>
  </si>
  <si>
    <t>AAPC</t>
  </si>
  <si>
    <t>Health Information Technology-Memberhsip Dues</t>
  </si>
  <si>
    <t>Insight Public Sector Inc</t>
  </si>
  <si>
    <t>ISS-Printer</t>
  </si>
  <si>
    <t>Plumbmaster, Inc</t>
  </si>
  <si>
    <t>Hole in the Roof Marketing</t>
  </si>
  <si>
    <t>Waco Window Cleaning</t>
  </si>
  <si>
    <t>Financial Services-Bond Series</t>
  </si>
  <si>
    <t>President's Office-Baseball Tshirts</t>
  </si>
  <si>
    <t>CASAS</t>
  </si>
  <si>
    <t>Platinum Educational Group</t>
  </si>
  <si>
    <t>EMS-Student Testing Access</t>
  </si>
  <si>
    <t>DFWHC Foundation</t>
  </si>
  <si>
    <t>Nursing-Membership Dues</t>
  </si>
  <si>
    <t>ARC/STSA</t>
  </si>
  <si>
    <t>Surgical Tech-Accrediation Fee</t>
  </si>
  <si>
    <t>ISS-Network Services</t>
  </si>
  <si>
    <t>Scarlet &amp; Gold LLC</t>
  </si>
  <si>
    <t>Nursing-Student Club Tshirts</t>
  </si>
  <si>
    <t>ISS-Monthly Printer Services</t>
  </si>
  <si>
    <t>ISS-Maintenance Service for Data Center UPS</t>
  </si>
  <si>
    <t>IREPO-Telephone</t>
  </si>
  <si>
    <t>Sykora Family Ford, Inc.</t>
  </si>
  <si>
    <t>B M I</t>
  </si>
  <si>
    <t>Music-</t>
  </si>
  <si>
    <t>Libray-Supplies</t>
  </si>
  <si>
    <t>BMTX, Inc</t>
  </si>
  <si>
    <t>Accounts Receivable-Card Services</t>
  </si>
  <si>
    <t>Jan Sales Tax</t>
  </si>
  <si>
    <t>4IMPRINT</t>
  </si>
  <si>
    <t>Student Resources-Supplies</t>
  </si>
  <si>
    <t>Surgical Tech-Supplies</t>
  </si>
  <si>
    <t>Pace Systems, Inc.</t>
  </si>
  <si>
    <t>Fire-Dex GW,LLC</t>
  </si>
  <si>
    <t>Advanced Rescue Systems</t>
  </si>
  <si>
    <t>Jim Turner Chevrolet</t>
  </si>
  <si>
    <t>PHysical Plant-Suto Maintenance</t>
  </si>
  <si>
    <t>Midwestern State University</t>
  </si>
  <si>
    <t>Honors College-Travel</t>
  </si>
  <si>
    <t>Trinity Ceramic Supply, Inc.</t>
  </si>
  <si>
    <t>Art-Supplies</t>
  </si>
  <si>
    <t>Batteries Plus Bulbs</t>
  </si>
  <si>
    <t>Tiffanie F. Elbrecht</t>
  </si>
  <si>
    <t>PD-Travel</t>
  </si>
  <si>
    <t>CE-Contract Instruction</t>
  </si>
  <si>
    <t>MTS</t>
  </si>
  <si>
    <t>Lab Tech-Training Subscription</t>
  </si>
  <si>
    <t>Athletics-Internet Services</t>
  </si>
  <si>
    <t>ISS-Affiliate Fees</t>
  </si>
  <si>
    <t>Athletics-Standby at Ball Games</t>
  </si>
  <si>
    <t>Alsco Inc</t>
  </si>
  <si>
    <t>Foundation-Audit Services</t>
  </si>
  <si>
    <t>Televere Systems, LLC</t>
  </si>
  <si>
    <t>Vet Tech-Tiger Plan Software Renewal</t>
  </si>
  <si>
    <t>Student Support Services-Etiquette Luncheon</t>
  </si>
  <si>
    <t>Health Professions-Immunization Tracking</t>
  </si>
  <si>
    <t>Lizards Skins</t>
  </si>
  <si>
    <t>Doreen Atkinson</t>
  </si>
  <si>
    <t>Ranch-Other Expenses</t>
  </si>
  <si>
    <t>Central Utlities-Supplies</t>
  </si>
  <si>
    <t>Conseling-Supplies</t>
  </si>
  <si>
    <t>Mail Services-Monthly Mail Services</t>
  </si>
  <si>
    <t>Waco Business League</t>
  </si>
  <si>
    <t>George's</t>
  </si>
  <si>
    <t>Admissions-Catering</t>
  </si>
  <si>
    <t>Gempler's Inc</t>
  </si>
  <si>
    <t>Learning Resources Network</t>
  </si>
  <si>
    <t>Continuing Education-Membership Dues</t>
  </si>
  <si>
    <t>Central Utillities-Supplies</t>
  </si>
  <si>
    <t>Lindenmeyr Munroe</t>
  </si>
  <si>
    <t>McKesson Medical-Surgical, Inc</t>
  </si>
  <si>
    <t>Medical Office Assistant-Supplies</t>
  </si>
  <si>
    <t>IREPO-Streaming Everywhere Audio</t>
  </si>
  <si>
    <t>Panera LLC</t>
  </si>
  <si>
    <t>Food Services-Caterings</t>
  </si>
  <si>
    <t>Armadillo Clay</t>
  </si>
  <si>
    <t>Theatre-Supplies</t>
  </si>
  <si>
    <t>ARMSTRONGDesign</t>
  </si>
  <si>
    <t>Womens Basketball-Supplies</t>
  </si>
  <si>
    <t>Gross-Yowell &amp; Company</t>
  </si>
  <si>
    <t>Lexipol</t>
  </si>
  <si>
    <t>SFA Cheer &amp; Dance Team</t>
  </si>
  <si>
    <t>Dance-Supplies</t>
  </si>
  <si>
    <t>The Chronicle of Higher Ed</t>
  </si>
  <si>
    <t>Certified Horsemanship Assoc</t>
  </si>
  <si>
    <t>Charles Kirk Svcs &amp; Supplies</t>
  </si>
  <si>
    <t>Business Office-Check Folder Maintenance</t>
  </si>
  <si>
    <t>Glenn D. Downing</t>
  </si>
  <si>
    <t>Visual Arts-Supplies</t>
  </si>
  <si>
    <t>ABMP</t>
  </si>
  <si>
    <t>Massage Therapy-Supplies</t>
  </si>
  <si>
    <t>Dec Sales Tax</t>
  </si>
  <si>
    <t>Virkim</t>
  </si>
  <si>
    <t>Frederick Ewald, III</t>
  </si>
  <si>
    <t>Athletics-Officials</t>
  </si>
  <si>
    <t>John P. Reinhart, Jr.</t>
  </si>
  <si>
    <t>TACE/CJC</t>
  </si>
  <si>
    <t>CE-Conf Fees</t>
  </si>
  <si>
    <t>Respiratory Care Student Club-Tshirts</t>
  </si>
  <si>
    <t>McLennan County Extension Offi</t>
  </si>
  <si>
    <t>Alice Starr</t>
  </si>
  <si>
    <t>Presidential Scholar's-Travel</t>
  </si>
  <si>
    <t>Music-Travel</t>
  </si>
  <si>
    <t>Rob Walsh</t>
  </si>
  <si>
    <t>Rodney Chesser</t>
  </si>
  <si>
    <t>Randell D. Dunahoo</t>
  </si>
  <si>
    <t>New Mexico Junior College</t>
  </si>
  <si>
    <t>Mens Golf- Tournament Fee</t>
  </si>
  <si>
    <t>National Student Clearinghouse</t>
  </si>
  <si>
    <t>MEOC-Supplies</t>
  </si>
  <si>
    <t>Michael E. Makowski</t>
  </si>
  <si>
    <t>Theater-Spring Production #1</t>
  </si>
  <si>
    <t>Angela Ulibarri</t>
  </si>
  <si>
    <t>Dance Refund</t>
  </si>
  <si>
    <t>Chief CDC Library of Congress</t>
  </si>
  <si>
    <t>Library-Web Subscription Renewal</t>
  </si>
  <si>
    <t>Mickey C. Cochran, Jr.</t>
  </si>
  <si>
    <t>Garrett Forsythe</t>
  </si>
  <si>
    <t>Catherine Ward</t>
  </si>
  <si>
    <t>Records Tech Candidate Finalist-Mileage Reimb</t>
  </si>
  <si>
    <t>FISDAP</t>
  </si>
  <si>
    <t>EMS-Internship Package</t>
  </si>
  <si>
    <t>Vincent A. Clark</t>
  </si>
  <si>
    <t>Men's Golf-Travel</t>
  </si>
  <si>
    <t>Business Programs-Advertising</t>
  </si>
  <si>
    <t>MyFonts, Inc</t>
  </si>
  <si>
    <t>Admissions-Fax Services</t>
  </si>
  <si>
    <t>Massage Warehouse</t>
  </si>
  <si>
    <t>Ellucian Inc</t>
  </si>
  <si>
    <t>ISS-Research Fundamentals</t>
  </si>
  <si>
    <t>CE-Consultant Instruction</t>
  </si>
  <si>
    <t>Midwest Veterinary Supply</t>
  </si>
  <si>
    <t>Ellen Bergeron</t>
  </si>
  <si>
    <t>T. J. Maple</t>
  </si>
  <si>
    <t>Dance Contest Judge</t>
  </si>
  <si>
    <t>Mission Waco</t>
  </si>
  <si>
    <t>Pres Office-Contingency</t>
  </si>
  <si>
    <t>Landscape Supply</t>
  </si>
  <si>
    <t>Interpreting-Services</t>
  </si>
  <si>
    <t>ConServe</t>
  </si>
  <si>
    <t>Account Receivables-Collection Fees</t>
  </si>
  <si>
    <t>Athletics-Standby Medical Service</t>
  </si>
  <si>
    <t>Clayton Boyd</t>
  </si>
  <si>
    <t>Jacob C. Roland</t>
  </si>
  <si>
    <t>CE-Contract instruction</t>
  </si>
  <si>
    <t>FACETS Healthcare Training LLC</t>
  </si>
  <si>
    <t>La Marquise, Inc</t>
  </si>
  <si>
    <t>Castle Branch Inc</t>
  </si>
  <si>
    <t>Rad Tech-Student Drug Screenings</t>
  </si>
  <si>
    <t>American Dance/Drill Team</t>
  </si>
  <si>
    <t>Dance-Collegiate Nationals</t>
  </si>
  <si>
    <t>Vet Tech-Software Subscription</t>
  </si>
  <si>
    <t>DMS Laboratories, Inc</t>
  </si>
  <si>
    <t>Vet Tech-Surrples</t>
  </si>
  <si>
    <t>Chelsea Casner</t>
  </si>
  <si>
    <t>CE-Conf fees</t>
  </si>
  <si>
    <t>ISS-Solid State Drive 1 TB</t>
  </si>
  <si>
    <t>Michael Berryman</t>
  </si>
  <si>
    <t>Lawson Products, Inc</t>
  </si>
  <si>
    <t>Presiednt's Office-Membership Dues</t>
  </si>
  <si>
    <t>Bookstore-Campus Card</t>
  </si>
  <si>
    <t>Scott Johnston</t>
  </si>
  <si>
    <t>Shawn Elliott</t>
  </si>
  <si>
    <t>John Perez</t>
  </si>
  <si>
    <t>Interpreting-Sign Language for Guest Speaker</t>
  </si>
  <si>
    <t>Carla M. Morphis</t>
  </si>
  <si>
    <t>Perkins-Travel</t>
  </si>
  <si>
    <t>Waco Tribune Herald</t>
  </si>
  <si>
    <t>Financial Services-Advertising</t>
  </si>
  <si>
    <t>Tasia S. Sapp</t>
  </si>
  <si>
    <t>Suzanne Jacobson</t>
  </si>
  <si>
    <t>Choir-Other Expenses</t>
  </si>
  <si>
    <t>Amanda Schubert</t>
  </si>
  <si>
    <t>Mark A. Stansel</t>
  </si>
  <si>
    <t>Choir other expenses</t>
  </si>
  <si>
    <t>Joey DeLeon</t>
  </si>
  <si>
    <t>Vet Tech-Farrier Services</t>
  </si>
  <si>
    <t>Demco Inc</t>
  </si>
  <si>
    <t>Sierra M. Martinez</t>
  </si>
  <si>
    <t>Music-Student Travel</t>
  </si>
  <si>
    <t>Tarpley Music Co., Inc.</t>
  </si>
  <si>
    <t>Accent Printing &amp; Copying</t>
  </si>
  <si>
    <t>Marcom-Scholarship Invitations</t>
  </si>
  <si>
    <t>Food Services-Catering</t>
  </si>
  <si>
    <t>Engineering-Dallas</t>
  </si>
  <si>
    <t>Karen L. McDonald</t>
  </si>
  <si>
    <t>Team Magnet Promotions</t>
  </si>
  <si>
    <t>Firmin Business Forms, Inc.</t>
  </si>
  <si>
    <t>Meredith R. Brown</t>
  </si>
  <si>
    <t>Susan H. Kennedy</t>
  </si>
  <si>
    <t>Auto-Chlor System</t>
  </si>
  <si>
    <t>Karsen C. Burns</t>
  </si>
  <si>
    <t>Kristen A. Hankins</t>
  </si>
  <si>
    <t>Temple Chamber of Commerce</t>
  </si>
  <si>
    <t>Dean Workforce-Membership Dues</t>
  </si>
  <si>
    <t>Boehringer Ingelheim</t>
  </si>
  <si>
    <t>James B. Geiger</t>
  </si>
  <si>
    <t>Music-Paino Tuning</t>
  </si>
  <si>
    <t>International Students-Travel</t>
  </si>
  <si>
    <t>Ranch-Trouble Call</t>
  </si>
  <si>
    <t>Grounds-Plant Maintenance</t>
  </si>
  <si>
    <t>Security-Phone Searches</t>
  </si>
  <si>
    <t>Grey House Publishing</t>
  </si>
  <si>
    <t>Sydney R. Rankin</t>
  </si>
  <si>
    <t>Respiratory Care Technology-Instructional Travel</t>
  </si>
  <si>
    <t>The Myers-Briggs Company</t>
  </si>
  <si>
    <t>Student Engagement-Subscription Renewal</t>
  </si>
  <si>
    <t>President's Office-Foundation Invitations</t>
  </si>
  <si>
    <t>Matheson Tri-Gas, Inc</t>
  </si>
  <si>
    <t>Waco Agility Group</t>
  </si>
  <si>
    <t>CE-Contract Instructions</t>
  </si>
  <si>
    <t>Stacy A. Reeves</t>
  </si>
  <si>
    <t>Chad C. Hines</t>
  </si>
  <si>
    <t>Acct# 356273</t>
  </si>
  <si>
    <t>J.W. Pepper &amp; Son Inc</t>
  </si>
  <si>
    <t>Dwayne Philips</t>
  </si>
  <si>
    <t>Greg W. Rosche</t>
  </si>
  <si>
    <t>Antoine Toombs</t>
  </si>
  <si>
    <t>Jon Wolfe</t>
  </si>
  <si>
    <t>McMullen Service</t>
  </si>
  <si>
    <t>Athletics-Appliance Maintenance Student Housing</t>
  </si>
  <si>
    <t>Laura Crapps</t>
  </si>
  <si>
    <t>TRIO SSS-Travel</t>
  </si>
  <si>
    <t>Kenneth S. Walker</t>
  </si>
  <si>
    <t>English-Instructional Mileage</t>
  </si>
  <si>
    <t>Tommy Johnson</t>
  </si>
  <si>
    <t>Bill Larance</t>
  </si>
  <si>
    <t>Andrew Martin</t>
  </si>
  <si>
    <t>Chet Martin</t>
  </si>
  <si>
    <t>Tommy Prosise</t>
  </si>
  <si>
    <t>Douglas J. Williams</t>
  </si>
  <si>
    <t>Michael Anderson</t>
  </si>
  <si>
    <t>Derick T. Barnes</t>
  </si>
  <si>
    <t>Trenton Chaney</t>
  </si>
  <si>
    <t>Frank Contreras</t>
  </si>
  <si>
    <t>Peter Contreras</t>
  </si>
  <si>
    <t>Rick Gauer</t>
  </si>
  <si>
    <t>Daniel Glass, Jr.</t>
  </si>
  <si>
    <t>Kelvin L. Beachum</t>
  </si>
  <si>
    <t>Benjamin T. Alaniz</t>
  </si>
  <si>
    <t>Fontaine Boone</t>
  </si>
  <si>
    <t>Haley M. Johnson</t>
  </si>
  <si>
    <t>Caleb M. Overstreet</t>
  </si>
  <si>
    <t>Samuel D. Phillips</t>
  </si>
  <si>
    <t>Dedrick Shannon</t>
  </si>
  <si>
    <t>Marcus Gaines</t>
  </si>
  <si>
    <t>Waco Carbonic Co.</t>
  </si>
  <si>
    <t>Mariah B. Booth</t>
  </si>
  <si>
    <t>Rad Tech-Student Assoc. Travel</t>
  </si>
  <si>
    <t>Adriana Guerrero</t>
  </si>
  <si>
    <t>Shelley L. Blackwood</t>
  </si>
  <si>
    <t>ADN-Travel</t>
  </si>
  <si>
    <t>Marlen Delarosa</t>
  </si>
  <si>
    <t>HR-Travel</t>
  </si>
  <si>
    <t>Ms. Jennifer R. Lang-Hannigan</t>
  </si>
  <si>
    <t>Mart Veterinary Clinic</t>
  </si>
  <si>
    <t>Joe T. Arrington</t>
  </si>
  <si>
    <t>Human Services &amp; Ed-Travel</t>
  </si>
  <si>
    <t>Marissa C. Booker</t>
  </si>
  <si>
    <t>Jeremy Land</t>
  </si>
  <si>
    <t>English-Instructional Travel</t>
  </si>
  <si>
    <t>Morgan R. Walker</t>
  </si>
  <si>
    <t>FedEx</t>
  </si>
  <si>
    <t>Child Developemnt-Supplies</t>
  </si>
  <si>
    <t>History-Instructional Mileage</t>
  </si>
  <si>
    <t>President's Office-Banner for Foundation</t>
  </si>
  <si>
    <t>Patrick T. Koon</t>
  </si>
  <si>
    <t>Board-Travel</t>
  </si>
  <si>
    <t>Alexandra Shiu</t>
  </si>
  <si>
    <t>Economics-Instructional Travel</t>
  </si>
  <si>
    <t>TMI Sports Med&amp;Ortho Surgery</t>
  </si>
  <si>
    <t>Insurance-Athletes</t>
  </si>
  <si>
    <t>La Vega PTO</t>
  </si>
  <si>
    <t>ISS-Cloud Storage</t>
  </si>
  <si>
    <t>Nicole D. Iveson</t>
  </si>
  <si>
    <t>Jason N. Ehler</t>
  </si>
  <si>
    <t>SBDC-Travel</t>
  </si>
  <si>
    <t>Marighny E. Dutton</t>
  </si>
  <si>
    <t>Respiratory Care-Instructional Travel</t>
  </si>
  <si>
    <t>K Paul Holt</t>
  </si>
  <si>
    <t>Board of Trustees-Travel</t>
  </si>
  <si>
    <t>Equine Perf. Veterinarians</t>
  </si>
  <si>
    <t>Jeremy S. Leatham</t>
  </si>
  <si>
    <t>Sharon S. Smith</t>
  </si>
  <si>
    <t>SBDC-TRavel</t>
  </si>
  <si>
    <t>Phi Theta Kappa</t>
  </si>
  <si>
    <t>PTK-Membership</t>
  </si>
  <si>
    <t>Ricky L. Turman</t>
  </si>
  <si>
    <t>Human Services-Supplies</t>
  </si>
  <si>
    <t>TCCBDA</t>
  </si>
  <si>
    <t>Music-Participaton Fees</t>
  </si>
  <si>
    <t>Admissions-Supplies</t>
  </si>
  <si>
    <t>CE-Corporate Training-Travel</t>
  </si>
  <si>
    <t>Human Services-Aquarium Service</t>
  </si>
  <si>
    <t>Mrs. Felicia G. Lampe</t>
  </si>
  <si>
    <t>Child Studies Lab School-Travel</t>
  </si>
  <si>
    <t>Galilea Olguin</t>
  </si>
  <si>
    <t>Sandy J. Butler</t>
  </si>
  <si>
    <t>Valvoline LLC</t>
  </si>
  <si>
    <t>Ethan M. Odermann</t>
  </si>
  <si>
    <t>International Buddy-Travel</t>
  </si>
  <si>
    <t>Mirion Technologies (GDS) Inc</t>
  </si>
  <si>
    <t>Radiology-Film Badges</t>
  </si>
  <si>
    <t>Molly Hunt</t>
  </si>
  <si>
    <t>Student Records-Postage</t>
  </si>
  <si>
    <t>President's Office-Travel</t>
  </si>
  <si>
    <t>Mathematics-Instructional Travel</t>
  </si>
  <si>
    <t>Foundation-Supplies</t>
  </si>
  <si>
    <t>Evelyn P. Diehl</t>
  </si>
  <si>
    <t>TRIO EOC-Travel</t>
  </si>
  <si>
    <t>The McGregor Mirror</t>
  </si>
  <si>
    <t>Ambolds</t>
  </si>
  <si>
    <t>Aimee N. Edwards</t>
  </si>
  <si>
    <t>Ranch Supplies</t>
  </si>
  <si>
    <t>CE-Community Programs-Travel</t>
  </si>
  <si>
    <t>Dawn M. Schulz</t>
  </si>
  <si>
    <t>CE-Instructional Supplies</t>
  </si>
  <si>
    <t>Christopher N. Qualls</t>
  </si>
  <si>
    <t>Foundation-Entertainment</t>
  </si>
  <si>
    <t>Community Programs-Computer Classes</t>
  </si>
  <si>
    <t>Colin P. Porter</t>
  </si>
  <si>
    <t>Library Services-Travel</t>
  </si>
  <si>
    <t>Library Instructional Travel</t>
  </si>
  <si>
    <t>Presidential Scholars-Travel</t>
  </si>
  <si>
    <t>Zoom Video Communications, Inc</t>
  </si>
  <si>
    <t>ISs-Video Conferencing</t>
  </si>
  <si>
    <t>ISS-Audio Conferencing Service</t>
  </si>
  <si>
    <t>Donna K. Wiley</t>
  </si>
  <si>
    <t>Library Services-Supplies &amp; Travel</t>
  </si>
  <si>
    <t>Diamond McMaster</t>
  </si>
  <si>
    <t>Theatre-Postage</t>
  </si>
  <si>
    <t>Stephen M. Benson</t>
  </si>
  <si>
    <t>Contingency Travel</t>
  </si>
  <si>
    <t>Carolina Biological Supply Com</t>
  </si>
  <si>
    <t>Bond Series 2021 Interest Payment</t>
  </si>
  <si>
    <t>Bond Series 2015 Interest Payment</t>
  </si>
  <si>
    <t>Bond Series 2013 Interest Payment</t>
  </si>
  <si>
    <t>Title V-Everyday Inclusion App Licensure</t>
  </si>
  <si>
    <t>Expenditures for February 2023</t>
  </si>
  <si>
    <t>McLennan County Appraisal District</t>
  </si>
  <si>
    <t>Return Over 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</si>
</sst>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7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67247</xdr:colOff>
      <xdr:row>0</xdr:row>
      <xdr:rowOff>0</xdr:rowOff>
    </xdr:from>
    <xdr:to>
      <xdr:col>10</xdr:col>
      <xdr:colOff>209001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8068247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G8" sqref="G8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214"/>
      <c r="B1" s="214"/>
      <c r="C1" s="214"/>
      <c r="D1" s="214"/>
      <c r="E1" s="214"/>
    </row>
    <row r="2" spans="1:7" ht="15" customHeight="1" x14ac:dyDescent="0.25">
      <c r="A2" s="214" t="s">
        <v>0</v>
      </c>
      <c r="B2" s="214"/>
      <c r="C2" s="214"/>
      <c r="D2" s="214"/>
      <c r="E2" s="214"/>
    </row>
    <row r="3" spans="1:7" ht="15" customHeight="1" x14ac:dyDescent="0.25">
      <c r="A3" s="215">
        <v>44985</v>
      </c>
      <c r="B3" s="215"/>
      <c r="C3" s="215"/>
      <c r="D3" s="215"/>
      <c r="E3" s="215"/>
    </row>
    <row r="4" spans="1:7" ht="15" customHeight="1" x14ac:dyDescent="0.2">
      <c r="A4" s="1" t="s">
        <v>35</v>
      </c>
      <c r="B4" s="1"/>
      <c r="C4" s="1"/>
      <c r="D4" s="1"/>
      <c r="E4" s="1"/>
    </row>
    <row r="5" spans="1:7" ht="15" customHeight="1" x14ac:dyDescent="0.2">
      <c r="A5" s="1"/>
      <c r="B5" s="2" t="s">
        <v>290</v>
      </c>
      <c r="C5" s="2" t="s">
        <v>182</v>
      </c>
      <c r="D5" s="3" t="s">
        <v>290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291</v>
      </c>
    </row>
    <row r="7" spans="1:7" ht="15" customHeight="1" x14ac:dyDescent="0.2">
      <c r="A7" s="33" t="s">
        <v>2</v>
      </c>
      <c r="B7" s="16"/>
      <c r="C7" s="16"/>
      <c r="D7" s="1"/>
      <c r="E7" s="167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76</v>
      </c>
      <c r="B9" s="195">
        <v>33935089</v>
      </c>
      <c r="C9" s="189">
        <f>46396930-4772602-347184-94995-278870+1</f>
        <v>40903280</v>
      </c>
      <c r="D9" s="162">
        <f>36366799-347184-94995-278870+2</f>
        <v>35645752</v>
      </c>
      <c r="E9" s="168">
        <f>D9-C9</f>
        <v>-5257528</v>
      </c>
      <c r="F9" s="17"/>
      <c r="G9" s="165"/>
    </row>
    <row r="10" spans="1:7" ht="15" customHeight="1" x14ac:dyDescent="0.2">
      <c r="A10" s="34" t="s">
        <v>75</v>
      </c>
      <c r="B10" s="194">
        <v>4189348</v>
      </c>
      <c r="C10" s="190">
        <f>-1263349+4772602</f>
        <v>3509253</v>
      </c>
      <c r="D10" s="156">
        <v>3210927</v>
      </c>
      <c r="E10" s="98">
        <f t="shared" ref="E10:E14" si="0">D10-C10</f>
        <v>-298326</v>
      </c>
      <c r="F10" s="206"/>
      <c r="G10" s="165"/>
    </row>
    <row r="11" spans="1:7" ht="15" customHeight="1" x14ac:dyDescent="0.2">
      <c r="A11" s="34" t="s">
        <v>3</v>
      </c>
      <c r="B11" s="193">
        <v>18385</v>
      </c>
      <c r="C11" s="79">
        <v>19558</v>
      </c>
      <c r="D11" s="42">
        <v>32873</v>
      </c>
      <c r="E11" s="98">
        <f t="shared" si="0"/>
        <v>13315</v>
      </c>
      <c r="F11" s="19"/>
    </row>
    <row r="12" spans="1:7" ht="15" customHeight="1" x14ac:dyDescent="0.2">
      <c r="A12" s="34" t="s">
        <v>4</v>
      </c>
      <c r="B12" s="193">
        <v>2315</v>
      </c>
      <c r="C12" s="79">
        <v>2457</v>
      </c>
      <c r="D12" s="42">
        <v>2457</v>
      </c>
      <c r="E12" s="98">
        <f t="shared" si="0"/>
        <v>0</v>
      </c>
      <c r="F12" s="19"/>
      <c r="G12" s="187"/>
    </row>
    <row r="13" spans="1:7" ht="15" customHeight="1" x14ac:dyDescent="0.2">
      <c r="A13" s="86" t="s">
        <v>53</v>
      </c>
      <c r="B13" s="196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56</v>
      </c>
      <c r="B14" s="198">
        <v>12293477</v>
      </c>
      <c r="C14" s="191">
        <v>9239820</v>
      </c>
      <c r="D14" s="97">
        <v>9239820</v>
      </c>
      <c r="E14" s="157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58">
        <f>SUM(B9:B14)</f>
        <v>56695744</v>
      </c>
      <c r="C16" s="158">
        <f>SUM(C9:C14)</f>
        <v>58239977</v>
      </c>
      <c r="D16" s="159">
        <f>SUM(D9:D14)</f>
        <v>52697438</v>
      </c>
      <c r="E16" s="169">
        <f>SUM(E9:E13)</f>
        <v>-5542539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70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75" t="s">
        <v>77</v>
      </c>
      <c r="B20" s="42">
        <v>2310399</v>
      </c>
      <c r="C20" s="79">
        <v>2615081</v>
      </c>
      <c r="D20" s="42">
        <v>2302516</v>
      </c>
      <c r="E20" s="98">
        <f>D20-C20</f>
        <v>-312565</v>
      </c>
      <c r="F20" s="213"/>
    </row>
    <row r="21" spans="1:8" ht="15" customHeight="1" x14ac:dyDescent="0.2">
      <c r="A21" s="86" t="s">
        <v>57</v>
      </c>
      <c r="B21" s="95">
        <v>16261639</v>
      </c>
      <c r="C21" s="192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">
      <c r="A22" s="86" t="s">
        <v>58</v>
      </c>
      <c r="B22" s="95">
        <v>47067445</v>
      </c>
      <c r="C22" s="192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">
      <c r="A23" s="175" t="s">
        <v>78</v>
      </c>
      <c r="B23" s="95">
        <v>1081558</v>
      </c>
      <c r="C23" s="192">
        <v>1122505</v>
      </c>
      <c r="D23" s="95">
        <v>1123311</v>
      </c>
      <c r="E23" s="98">
        <f t="shared" si="1"/>
        <v>806</v>
      </c>
      <c r="F23" s="47"/>
    </row>
    <row r="24" spans="1:8" ht="15" customHeight="1" x14ac:dyDescent="0.2">
      <c r="A24" s="86" t="s">
        <v>7</v>
      </c>
      <c r="B24" s="95">
        <v>1000</v>
      </c>
      <c r="C24" s="19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54</v>
      </c>
      <c r="B25" s="197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59</v>
      </c>
      <c r="B26" s="198">
        <v>11981926</v>
      </c>
      <c r="C26" s="191">
        <v>6855609</v>
      </c>
      <c r="D26" s="97">
        <v>6855609</v>
      </c>
      <c r="E26" s="157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81199498</v>
      </c>
      <c r="C28" s="79">
        <f>SUM(C20:C26)</f>
        <v>76960664</v>
      </c>
      <c r="D28" s="96">
        <f>SUM(D20:D26)</f>
        <v>76648905</v>
      </c>
      <c r="E28" s="98">
        <f>SUM(E20:E26)</f>
        <v>-311759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75" t="s">
        <v>9</v>
      </c>
      <c r="B30" s="199">
        <v>14808744</v>
      </c>
      <c r="C30" s="79">
        <v>21463981</v>
      </c>
      <c r="D30" s="42">
        <v>15137143</v>
      </c>
      <c r="E30" s="98">
        <f>D30-C30</f>
        <v>-6326838</v>
      </c>
      <c r="F30" s="19"/>
      <c r="G30" s="47"/>
      <c r="H30" s="47"/>
    </row>
    <row r="31" spans="1:8" ht="15" customHeight="1" x14ac:dyDescent="0.2">
      <c r="A31" s="86" t="s">
        <v>60</v>
      </c>
      <c r="B31" s="132">
        <v>-12500040</v>
      </c>
      <c r="C31" s="192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61</v>
      </c>
      <c r="B32" s="132">
        <v>-46755894</v>
      </c>
      <c r="C32" s="192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60">
        <v>19943436</v>
      </c>
      <c r="C33" s="188">
        <v>19231981</v>
      </c>
      <c r="D33" s="161">
        <f>'Inc. &amp; Exp.'!F54</f>
        <v>20328039</v>
      </c>
      <c r="E33" s="157">
        <f t="shared" si="2"/>
        <v>1096058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-24503754</v>
      </c>
      <c r="C35" s="79">
        <f>SUM(C30:C33)</f>
        <v>-18720687</v>
      </c>
      <c r="D35" s="96">
        <f>SUM(D30:D33)</f>
        <v>-23951467</v>
      </c>
      <c r="E35" s="98">
        <f>SUM(E30:E33)</f>
        <v>-5230780</v>
      </c>
      <c r="F35" s="19"/>
    </row>
    <row r="36" spans="1:6" ht="15" customHeight="1" x14ac:dyDescent="0.2">
      <c r="A36" s="34"/>
      <c r="B36" s="78"/>
      <c r="C36" s="78"/>
      <c r="D36" s="41"/>
      <c r="E36" s="171"/>
      <c r="F36" s="19"/>
    </row>
    <row r="37" spans="1:6" ht="15" customHeight="1" thickBot="1" x14ac:dyDescent="0.25">
      <c r="A37" s="36" t="s">
        <v>41</v>
      </c>
      <c r="B37" s="163">
        <f>B35+B28</f>
        <v>56695744</v>
      </c>
      <c r="C37" s="163">
        <f>C35+C28</f>
        <v>58239977</v>
      </c>
      <c r="D37" s="164">
        <f>D35+D28</f>
        <v>52697438</v>
      </c>
      <c r="E37" s="172">
        <f>E35+E28</f>
        <v>-5542539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zoomScaleNormal="100" workbookViewId="0">
      <selection activeCell="B35" sqref="B35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5"/>
    </row>
    <row r="2" spans="1:29" x14ac:dyDescent="0.2">
      <c r="A2" s="217" t="s">
        <v>12</v>
      </c>
      <c r="B2" s="217"/>
      <c r="C2" s="217"/>
      <c r="D2" s="217"/>
      <c r="E2" s="217"/>
      <c r="F2" s="217"/>
      <c r="G2" s="217"/>
      <c r="H2" s="217"/>
      <c r="I2" s="217"/>
      <c r="J2" s="25"/>
    </row>
    <row r="3" spans="1:29" x14ac:dyDescent="0.2">
      <c r="A3" s="218" t="s">
        <v>292</v>
      </c>
      <c r="B3" s="218"/>
      <c r="C3" s="218"/>
      <c r="D3" s="218"/>
      <c r="E3" s="218"/>
      <c r="F3" s="218"/>
      <c r="G3" s="218"/>
      <c r="H3" s="218"/>
      <c r="I3" s="218"/>
      <c r="J3" s="25"/>
    </row>
    <row r="4" spans="1:29" x14ac:dyDescent="0.2">
      <c r="A4" s="217" t="s">
        <v>293</v>
      </c>
      <c r="B4" s="217"/>
      <c r="C4" s="217"/>
      <c r="D4" s="217"/>
      <c r="E4" s="217"/>
      <c r="F4" s="217"/>
      <c r="G4" s="217"/>
      <c r="H4" s="217"/>
      <c r="I4" s="217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200" t="s">
        <v>109</v>
      </c>
      <c r="C6" s="200" t="s">
        <v>140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294</v>
      </c>
      <c r="C7" s="55" t="s">
        <v>294</v>
      </c>
      <c r="D7" s="80" t="s">
        <v>296</v>
      </c>
      <c r="E7" s="11" t="s">
        <v>15</v>
      </c>
      <c r="F7" s="11" t="s">
        <v>297</v>
      </c>
      <c r="G7" s="11" t="s">
        <v>15</v>
      </c>
      <c r="H7" s="81" t="s">
        <v>298</v>
      </c>
      <c r="I7" s="5" t="s">
        <v>299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52</v>
      </c>
      <c r="B9" s="57">
        <v>11913319</v>
      </c>
      <c r="C9" s="57">
        <v>11913319</v>
      </c>
      <c r="D9" s="19">
        <v>5122730</v>
      </c>
      <c r="E9" s="27">
        <f>D9/B9</f>
        <v>0.43000023754925054</v>
      </c>
      <c r="F9" s="19">
        <v>5122728</v>
      </c>
      <c r="G9" s="27">
        <f>F9/C9</f>
        <v>0.43000006966992155</v>
      </c>
      <c r="H9" s="18">
        <f>F9-D9</f>
        <v>-2</v>
      </c>
      <c r="I9" s="48">
        <f>F9-C9</f>
        <v>-6790591</v>
      </c>
    </row>
    <row r="10" spans="1:29" x14ac:dyDescent="0.2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14828843</v>
      </c>
      <c r="C12" s="58">
        <v>14137000</v>
      </c>
      <c r="D12" s="19">
        <v>14889624</v>
      </c>
      <c r="E12" s="27">
        <f t="shared" ref="E12:E21" si="0">D12/B12</f>
        <v>1.004098836301659</v>
      </c>
      <c r="F12" s="19">
        <f>14183504-2330</f>
        <v>14181174</v>
      </c>
      <c r="G12" s="27">
        <f t="shared" ref="G12:G21" si="1">F12/C12</f>
        <v>1.0031247082124921</v>
      </c>
      <c r="H12" s="20">
        <f t="shared" ref="H12:H21" si="2">F12-D12</f>
        <v>-708450</v>
      </c>
      <c r="I12" s="48">
        <f t="shared" ref="I12:I21" si="3">F12-C12</f>
        <v>44174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29" x14ac:dyDescent="0.2">
      <c r="A14" s="70" t="s">
        <v>46</v>
      </c>
      <c r="B14" s="58">
        <v>28000</v>
      </c>
      <c r="C14" s="58">
        <v>28000</v>
      </c>
      <c r="D14" s="19">
        <v>4923</v>
      </c>
      <c r="E14" s="27">
        <f t="shared" si="0"/>
        <v>0.17582142857142857</v>
      </c>
      <c r="F14" s="19">
        <v>10525</v>
      </c>
      <c r="G14" s="27">
        <f t="shared" si="1"/>
        <v>0.37589285714285714</v>
      </c>
      <c r="H14" s="20">
        <f t="shared" si="2"/>
        <v>5602</v>
      </c>
      <c r="I14" s="48">
        <f t="shared" si="3"/>
        <v>-17475</v>
      </c>
    </row>
    <row r="15" spans="1:29" x14ac:dyDescent="0.2">
      <c r="A15" s="70" t="s">
        <v>19</v>
      </c>
      <c r="B15" s="58">
        <v>155000</v>
      </c>
      <c r="C15" s="58">
        <v>155000</v>
      </c>
      <c r="D15" s="19">
        <v>70228</v>
      </c>
      <c r="E15" s="27">
        <f t="shared" si="0"/>
        <v>0.45308387096774194</v>
      </c>
      <c r="F15" s="19">
        <v>68781</v>
      </c>
      <c r="G15" s="27">
        <f t="shared" si="1"/>
        <v>0.44374838709677417</v>
      </c>
      <c r="H15" s="20">
        <f t="shared" si="2"/>
        <v>-1447</v>
      </c>
      <c r="I15" s="48">
        <f t="shared" si="3"/>
        <v>-86219</v>
      </c>
      <c r="L15" s="19"/>
    </row>
    <row r="16" spans="1:29" x14ac:dyDescent="0.2">
      <c r="A16" s="70" t="s">
        <v>48</v>
      </c>
      <c r="B16" s="58">
        <v>19800</v>
      </c>
      <c r="C16" s="58">
        <v>19800</v>
      </c>
      <c r="D16" s="19">
        <v>6737</v>
      </c>
      <c r="E16" s="27">
        <f>D16/B16</f>
        <v>0.34025252525252525</v>
      </c>
      <c r="F16" s="19">
        <v>10075</v>
      </c>
      <c r="G16" s="27">
        <f>F16/C16</f>
        <v>0.50883838383838387</v>
      </c>
      <c r="H16" s="20">
        <f t="shared" si="2"/>
        <v>3338</v>
      </c>
      <c r="I16" s="48">
        <f t="shared" si="3"/>
        <v>-9725</v>
      </c>
    </row>
    <row r="17" spans="1:12" x14ac:dyDescent="0.2">
      <c r="A17" s="70" t="s">
        <v>49</v>
      </c>
      <c r="B17" s="58">
        <v>112750</v>
      </c>
      <c r="C17" s="58">
        <v>112750</v>
      </c>
      <c r="D17" s="19">
        <v>44531</v>
      </c>
      <c r="E17" s="27">
        <f t="shared" si="0"/>
        <v>0.39495343680709533</v>
      </c>
      <c r="F17" s="19">
        <v>92739</v>
      </c>
      <c r="G17" s="27">
        <f t="shared" si="1"/>
        <v>0.8225188470066519</v>
      </c>
      <c r="H17" s="20">
        <f t="shared" si="2"/>
        <v>48208</v>
      </c>
      <c r="I17" s="48">
        <f t="shared" si="3"/>
        <v>-20011</v>
      </c>
      <c r="L17" s="19"/>
    </row>
    <row r="18" spans="1:12" x14ac:dyDescent="0.2">
      <c r="A18" s="207" t="s">
        <v>114</v>
      </c>
      <c r="B18" s="58">
        <v>-1484888</v>
      </c>
      <c r="C18" s="58">
        <v>-2076500</v>
      </c>
      <c r="D18" s="19">
        <v>-1080282</v>
      </c>
      <c r="E18" s="27">
        <f t="shared" si="0"/>
        <v>0.72751749626907891</v>
      </c>
      <c r="F18" s="19">
        <f>-1075432-94995-278870</f>
        <v>-1449297</v>
      </c>
      <c r="G18" s="27">
        <f t="shared" si="1"/>
        <v>0.69795184204189742</v>
      </c>
      <c r="H18" s="20">
        <f t="shared" si="2"/>
        <v>-369015</v>
      </c>
      <c r="I18" s="48">
        <f t="shared" si="3"/>
        <v>627203</v>
      </c>
    </row>
    <row r="19" spans="1:12" x14ac:dyDescent="0.2">
      <c r="A19" s="207" t="s">
        <v>115</v>
      </c>
      <c r="B19" s="58">
        <v>-847300</v>
      </c>
      <c r="C19" s="58">
        <v>-847300</v>
      </c>
      <c r="D19" s="19">
        <v>-790228</v>
      </c>
      <c r="E19" s="27">
        <f t="shared" si="0"/>
        <v>0.93264251150714028</v>
      </c>
      <c r="F19" s="19">
        <f>-402049-347184</f>
        <v>-749233</v>
      </c>
      <c r="G19" s="27">
        <f t="shared" si="1"/>
        <v>0.88425941225067861</v>
      </c>
      <c r="H19" s="20">
        <f t="shared" si="2"/>
        <v>40995</v>
      </c>
      <c r="I19" s="48">
        <f t="shared" si="3"/>
        <v>98067</v>
      </c>
      <c r="J19" s="19"/>
      <c r="K19" s="205"/>
      <c r="L19" s="205"/>
    </row>
    <row r="20" spans="1:12" x14ac:dyDescent="0.2">
      <c r="A20" s="70" t="s">
        <v>44</v>
      </c>
      <c r="B20" s="58">
        <v>2492567</v>
      </c>
      <c r="C20" s="58">
        <v>2703423</v>
      </c>
      <c r="D20" s="19">
        <v>2108470</v>
      </c>
      <c r="E20" s="27">
        <f t="shared" si="0"/>
        <v>0.84590303891530294</v>
      </c>
      <c r="F20" s="19">
        <v>2282634</v>
      </c>
      <c r="G20" s="27">
        <f t="shared" si="1"/>
        <v>0.84434955240078968</v>
      </c>
      <c r="H20" s="20">
        <f t="shared" si="2"/>
        <v>174164</v>
      </c>
      <c r="I20" s="48">
        <f t="shared" si="3"/>
        <v>-420789</v>
      </c>
      <c r="J20" s="19"/>
    </row>
    <row r="21" spans="1:12" x14ac:dyDescent="0.2">
      <c r="A21" s="70" t="s">
        <v>45</v>
      </c>
      <c r="B21" s="58">
        <v>758600</v>
      </c>
      <c r="C21" s="58">
        <v>758600</v>
      </c>
      <c r="D21" s="19">
        <v>496257</v>
      </c>
      <c r="E21" s="27">
        <f t="shared" si="0"/>
        <v>0.6541747956762457</v>
      </c>
      <c r="F21" s="19">
        <v>515849</v>
      </c>
      <c r="G21" s="27">
        <f t="shared" si="1"/>
        <v>0.68000131821776955</v>
      </c>
      <c r="H21" s="20">
        <f t="shared" si="2"/>
        <v>19592</v>
      </c>
      <c r="I21" s="48">
        <f t="shared" si="3"/>
        <v>-242751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20</v>
      </c>
      <c r="B23" s="58">
        <v>26239905</v>
      </c>
      <c r="C23" s="58">
        <v>28141525</v>
      </c>
      <c r="D23" s="53">
        <v>24923224</v>
      </c>
      <c r="E23" s="27">
        <f>D23/B23</f>
        <v>0.94982142656385382</v>
      </c>
      <c r="F23" s="53">
        <v>27377482</v>
      </c>
      <c r="G23" s="27">
        <f>F23/C23</f>
        <v>0.97284997881244883</v>
      </c>
      <c r="H23" s="20">
        <f>F23-D23</f>
        <v>2454258</v>
      </c>
      <c r="I23" s="48">
        <f>F23-C23</f>
        <v>-764043</v>
      </c>
    </row>
    <row r="24" spans="1:12" x14ac:dyDescent="0.2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22</v>
      </c>
      <c r="B26" s="58">
        <v>130000</v>
      </c>
      <c r="C26" s="58">
        <v>730000</v>
      </c>
      <c r="D26" s="19">
        <v>76795</v>
      </c>
      <c r="E26" s="27">
        <f>D26/B26</f>
        <v>0.59073076923076928</v>
      </c>
      <c r="F26" s="19">
        <v>558093</v>
      </c>
      <c r="G26" s="27">
        <f>F26/C26</f>
        <v>0.76451095890410958</v>
      </c>
      <c r="H26" s="20">
        <f>F26-D26</f>
        <v>481298</v>
      </c>
      <c r="I26" s="48">
        <f>F26-C26</f>
        <v>-171907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23</v>
      </c>
      <c r="B28" s="58">
        <v>177061</v>
      </c>
      <c r="C28" s="58">
        <v>193752</v>
      </c>
      <c r="D28" s="19">
        <v>1912727</v>
      </c>
      <c r="E28" s="27">
        <f>D28/B28</f>
        <v>10.80264428643236</v>
      </c>
      <c r="F28" s="19">
        <v>2290501</v>
      </c>
      <c r="G28" s="27">
        <f>F28/C28</f>
        <v>11.821818613485281</v>
      </c>
      <c r="H28" s="20">
        <f>F28-D28</f>
        <v>377774</v>
      </c>
      <c r="I28" s="48">
        <f>F28-C28</f>
        <v>2096749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24</v>
      </c>
      <c r="B30" s="58">
        <v>1108847</v>
      </c>
      <c r="C30" s="58">
        <v>1178847</v>
      </c>
      <c r="D30" s="19">
        <v>435219</v>
      </c>
      <c r="E30" s="27">
        <f>D30/B30</f>
        <v>0.3924968909146167</v>
      </c>
      <c r="F30" s="19">
        <v>355795</v>
      </c>
      <c r="G30" s="27">
        <f t="shared" ref="G30:G36" si="4">F30/C30</f>
        <v>0.30181609657572189</v>
      </c>
      <c r="H30" s="20">
        <f>F30-D30</f>
        <v>-79424</v>
      </c>
      <c r="I30" s="48">
        <f>F30-C30</f>
        <v>-823052</v>
      </c>
    </row>
    <row r="31" spans="1:12" x14ac:dyDescent="0.2">
      <c r="A31" s="70" t="s">
        <v>25</v>
      </c>
      <c r="B31" s="58">
        <v>560079</v>
      </c>
      <c r="C31" s="58">
        <v>245900</v>
      </c>
      <c r="D31" s="206">
        <v>641651</v>
      </c>
      <c r="E31" s="84">
        <f>D31/B31</f>
        <v>1.1456437395438859</v>
      </c>
      <c r="F31" s="89">
        <v>139978</v>
      </c>
      <c r="G31" s="27">
        <f t="shared" si="4"/>
        <v>0.56924766165107765</v>
      </c>
      <c r="H31" s="20">
        <f>F31-D31</f>
        <v>-501673</v>
      </c>
      <c r="I31" s="48">
        <f>F31-C31</f>
        <v>-105922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43</v>
      </c>
      <c r="B34" s="58">
        <v>158388</v>
      </c>
      <c r="C34" s="58">
        <v>150000</v>
      </c>
      <c r="D34" s="19">
        <v>120964</v>
      </c>
      <c r="E34" s="27">
        <f>D34/B34</f>
        <v>0.76371947369750237</v>
      </c>
      <c r="F34" s="19">
        <v>49828</v>
      </c>
      <c r="G34" s="27">
        <f t="shared" si="4"/>
        <v>0.33218666666666669</v>
      </c>
      <c r="H34" s="20">
        <f>F34-D34</f>
        <v>-71136</v>
      </c>
      <c r="I34" s="48">
        <f>F34-C34</f>
        <v>-100172</v>
      </c>
      <c r="K34" s="19"/>
    </row>
    <row r="35" spans="1:12" x14ac:dyDescent="0.2">
      <c r="A35" s="70" t="s">
        <v>110</v>
      </c>
      <c r="B35" s="58">
        <v>206405</v>
      </c>
      <c r="C35" s="88">
        <v>325000</v>
      </c>
      <c r="D35" s="208">
        <v>93036</v>
      </c>
      <c r="E35" s="203">
        <f>D35/B35</f>
        <v>0.45074489474576684</v>
      </c>
      <c r="F35" s="19">
        <v>152622</v>
      </c>
      <c r="G35" s="203">
        <f t="shared" si="4"/>
        <v>0.46960615384615384</v>
      </c>
      <c r="H35" s="202">
        <f>F35-D35</f>
        <v>59586</v>
      </c>
      <c r="I35" s="204">
        <f>F35-C35</f>
        <v>-172378</v>
      </c>
      <c r="K35" s="19"/>
    </row>
    <row r="36" spans="1:12" x14ac:dyDescent="0.2">
      <c r="A36" s="70" t="s">
        <v>27</v>
      </c>
      <c r="B36" s="58">
        <v>24600</v>
      </c>
      <c r="C36" s="88">
        <v>26458</v>
      </c>
      <c r="D36" s="19">
        <v>22961</v>
      </c>
      <c r="E36" s="27">
        <f>D36/B36</f>
        <v>0.93337398373983738</v>
      </c>
      <c r="F36" s="19">
        <v>24557</v>
      </c>
      <c r="G36" s="27">
        <f t="shared" si="4"/>
        <v>0.9281502759089878</v>
      </c>
      <c r="H36" s="20">
        <f>F36-D36</f>
        <v>1596</v>
      </c>
      <c r="I36" s="48">
        <f>F36-C36</f>
        <v>-1901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28</v>
      </c>
      <c r="B38" s="58">
        <f>SUM(B9:B37)</f>
        <v>59234976</v>
      </c>
      <c r="C38" s="58">
        <f>SUM(C8:C37)</f>
        <v>60548574</v>
      </c>
      <c r="D38" s="63">
        <f>SUM(D9:D36)</f>
        <v>49099567</v>
      </c>
      <c r="E38" s="27">
        <f>D38/B38</f>
        <v>0.82889485765977178</v>
      </c>
      <c r="F38" s="26">
        <f>SUM(F9:F36)</f>
        <v>51034831</v>
      </c>
      <c r="G38" s="27">
        <f>F38/C38</f>
        <v>0.8428742021240665</v>
      </c>
      <c r="H38" s="20">
        <f>SUM(H9:H36)</f>
        <v>1935264</v>
      </c>
      <c r="I38" s="48">
        <f>F38-C38</f>
        <v>-9513743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50</v>
      </c>
      <c r="B41" s="58">
        <v>42619061</v>
      </c>
      <c r="C41" s="88">
        <v>44722573</v>
      </c>
      <c r="D41" s="19">
        <v>20616767</v>
      </c>
      <c r="E41" s="27">
        <f t="shared" ref="E41:E48" si="5">D41/B41</f>
        <v>0.48374521906993678</v>
      </c>
      <c r="F41" s="19">
        <v>20995482</v>
      </c>
      <c r="G41" s="27">
        <f t="shared" ref="G41:G48" si="6">F41/C41</f>
        <v>0.46946051158550289</v>
      </c>
      <c r="H41" s="20">
        <f t="shared" ref="H41:H49" si="7">F41-D41</f>
        <v>378715</v>
      </c>
      <c r="I41" s="48">
        <f t="shared" ref="I41:I49" si="8">F41-C41</f>
        <v>-23727091</v>
      </c>
      <c r="J41" s="187"/>
    </row>
    <row r="42" spans="1:12" x14ac:dyDescent="0.2">
      <c r="A42" s="70" t="s">
        <v>36</v>
      </c>
      <c r="B42" s="58">
        <v>3406200</v>
      </c>
      <c r="C42" s="88">
        <v>3322289</v>
      </c>
      <c r="D42" s="19">
        <v>1658286</v>
      </c>
      <c r="E42" s="27">
        <f t="shared" si="5"/>
        <v>0.48684340320591862</v>
      </c>
      <c r="F42" s="19">
        <v>1933642</v>
      </c>
      <c r="G42" s="27">
        <f t="shared" si="6"/>
        <v>0.58202101021313923</v>
      </c>
      <c r="H42" s="20">
        <f t="shared" si="7"/>
        <v>275356</v>
      </c>
      <c r="I42" s="48">
        <f t="shared" si="8"/>
        <v>-1388647</v>
      </c>
      <c r="J42" s="187"/>
    </row>
    <row r="43" spans="1:12" x14ac:dyDescent="0.2">
      <c r="A43" s="70" t="s">
        <v>30</v>
      </c>
      <c r="B43" s="58">
        <v>3122252</v>
      </c>
      <c r="C43" s="88">
        <v>3413057</v>
      </c>
      <c r="D43" s="19">
        <v>1494205</v>
      </c>
      <c r="E43" s="27">
        <f t="shared" si="5"/>
        <v>0.47856643217779987</v>
      </c>
      <c r="F43" s="19">
        <v>2153004</v>
      </c>
      <c r="G43" s="27">
        <f t="shared" si="6"/>
        <v>0.63081395945042817</v>
      </c>
      <c r="H43" s="20">
        <f t="shared" si="7"/>
        <v>658799</v>
      </c>
      <c r="I43" s="48">
        <f t="shared" si="8"/>
        <v>-1260053</v>
      </c>
      <c r="J43" s="187"/>
    </row>
    <row r="44" spans="1:12" x14ac:dyDescent="0.2">
      <c r="A44" s="70" t="s">
        <v>31</v>
      </c>
      <c r="B44" s="58">
        <v>2417339</v>
      </c>
      <c r="C44" s="88">
        <v>2160239</v>
      </c>
      <c r="D44" s="19">
        <v>1548345</v>
      </c>
      <c r="E44" s="27">
        <f t="shared" si="5"/>
        <v>0.64051628671030414</v>
      </c>
      <c r="F44" s="19">
        <v>1456526</v>
      </c>
      <c r="G44" s="27">
        <f t="shared" si="6"/>
        <v>0.67424298885447398</v>
      </c>
      <c r="H44" s="20">
        <f t="shared" si="7"/>
        <v>-91819</v>
      </c>
      <c r="I44" s="48">
        <f t="shared" si="8"/>
        <v>-703713</v>
      </c>
      <c r="J44" s="187"/>
    </row>
    <row r="45" spans="1:12" x14ac:dyDescent="0.2">
      <c r="A45" s="70" t="s">
        <v>32</v>
      </c>
      <c r="B45" s="58">
        <v>1519000</v>
      </c>
      <c r="C45" s="88">
        <v>575565</v>
      </c>
      <c r="D45" s="19">
        <v>49636</v>
      </c>
      <c r="E45" s="27">
        <f t="shared" si="5"/>
        <v>3.2676761026991442E-2</v>
      </c>
      <c r="F45" s="19">
        <v>82513</v>
      </c>
      <c r="G45" s="27">
        <f t="shared" si="6"/>
        <v>0.14336000277987718</v>
      </c>
      <c r="H45" s="20">
        <f t="shared" si="7"/>
        <v>32877</v>
      </c>
      <c r="I45" s="48">
        <f t="shared" si="8"/>
        <v>-493052</v>
      </c>
    </row>
    <row r="46" spans="1:12" x14ac:dyDescent="0.2">
      <c r="A46" s="70" t="s">
        <v>51</v>
      </c>
      <c r="B46" s="58">
        <v>1996278</v>
      </c>
      <c r="C46" s="88">
        <v>2084709</v>
      </c>
      <c r="D46" s="19">
        <v>689268</v>
      </c>
      <c r="E46" s="27">
        <f t="shared" si="5"/>
        <v>0.34527655967755994</v>
      </c>
      <c r="F46" s="19">
        <v>932631</v>
      </c>
      <c r="G46" s="27">
        <f t="shared" si="6"/>
        <v>0.44736747430936402</v>
      </c>
      <c r="H46" s="20">
        <f t="shared" si="7"/>
        <v>243363</v>
      </c>
      <c r="I46" s="48">
        <f t="shared" si="8"/>
        <v>-1152078</v>
      </c>
      <c r="J46" s="187"/>
    </row>
    <row r="47" spans="1:12" x14ac:dyDescent="0.2">
      <c r="A47" s="70" t="s">
        <v>37</v>
      </c>
      <c r="B47" s="58">
        <v>490932</v>
      </c>
      <c r="C47" s="88">
        <v>369659</v>
      </c>
      <c r="D47" s="19">
        <v>210633</v>
      </c>
      <c r="E47" s="27">
        <f t="shared" si="5"/>
        <v>0.42904720001955465</v>
      </c>
      <c r="F47" s="19">
        <v>206103</v>
      </c>
      <c r="G47" s="27">
        <f t="shared" si="6"/>
        <v>0.55754898433421074</v>
      </c>
      <c r="H47" s="20">
        <f t="shared" si="7"/>
        <v>-4530</v>
      </c>
      <c r="I47" s="48">
        <f t="shared" si="8"/>
        <v>-163556</v>
      </c>
    </row>
    <row r="48" spans="1:12" x14ac:dyDescent="0.2">
      <c r="A48" s="70" t="s">
        <v>74</v>
      </c>
      <c r="B48" s="58">
        <v>3649914</v>
      </c>
      <c r="C48" s="88">
        <v>3887907</v>
      </c>
      <c r="D48" s="19">
        <v>2887537</v>
      </c>
      <c r="E48" s="27">
        <f t="shared" si="5"/>
        <v>0.79112466759490774</v>
      </c>
      <c r="F48" s="19">
        <v>2940407</v>
      </c>
      <c r="G48" s="27">
        <f t="shared" si="6"/>
        <v>0.75629561098040665</v>
      </c>
      <c r="H48" s="20">
        <f t="shared" si="7"/>
        <v>52870</v>
      </c>
      <c r="I48" s="48">
        <f t="shared" si="8"/>
        <v>-947500</v>
      </c>
    </row>
    <row r="49" spans="1:11" x14ac:dyDescent="0.2">
      <c r="A49" s="70" t="s">
        <v>33</v>
      </c>
      <c r="B49" s="58">
        <v>14000</v>
      </c>
      <c r="C49" s="88">
        <v>12576</v>
      </c>
      <c r="D49" s="53">
        <v>1454</v>
      </c>
      <c r="E49" s="27">
        <f>D49/B49</f>
        <v>0.10385714285714286</v>
      </c>
      <c r="F49" s="53">
        <v>6484</v>
      </c>
      <c r="G49" s="27">
        <f>F49/C49</f>
        <v>0.51558524173027986</v>
      </c>
      <c r="H49" s="20">
        <f t="shared" si="7"/>
        <v>5030</v>
      </c>
      <c r="I49" s="48">
        <f t="shared" si="8"/>
        <v>-6092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47</v>
      </c>
      <c r="B52" s="58">
        <f>SUM(B41:B49)</f>
        <v>59234976</v>
      </c>
      <c r="C52" s="58">
        <f>SUM(C41:C49)</f>
        <v>60548574</v>
      </c>
      <c r="D52" s="63">
        <f>SUM(D41:D49)</f>
        <v>29156131</v>
      </c>
      <c r="E52" s="27">
        <f>D52/B52</f>
        <v>0.49221140901618665</v>
      </c>
      <c r="F52" s="26">
        <f>SUM(F41:F49)</f>
        <v>30706792</v>
      </c>
      <c r="G52" s="27">
        <f>F52/C52</f>
        <v>0.50714310794503603</v>
      </c>
      <c r="H52" s="20">
        <f>SUM(H41:H49)</f>
        <v>1550661</v>
      </c>
      <c r="I52" s="48">
        <f>F52-C52</f>
        <v>-29841782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42</v>
      </c>
      <c r="B54" s="60">
        <f>B38-B52</f>
        <v>0</v>
      </c>
      <c r="C54" s="60">
        <f>C38-C52</f>
        <v>0</v>
      </c>
      <c r="D54" s="65">
        <f>D38-D52</f>
        <v>19943436</v>
      </c>
      <c r="E54" s="27"/>
      <c r="F54" s="44">
        <f>F38-F52</f>
        <v>20328039</v>
      </c>
      <c r="G54" s="25"/>
      <c r="H54" s="45">
        <f>H38-H52</f>
        <v>384603</v>
      </c>
      <c r="I54" s="49">
        <f>F54-C54</f>
        <v>20328039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4"/>
  <sheetViews>
    <sheetView zoomScale="90" zoomScaleNormal="90" workbookViewId="0">
      <selection activeCell="K29" sqref="K29"/>
    </sheetView>
  </sheetViews>
  <sheetFormatPr defaultRowHeight="12.75" x14ac:dyDescent="0.2"/>
  <cols>
    <col min="1" max="1" width="31.85546875" customWidth="1"/>
    <col min="2" max="4" width="17.5703125" customWidth="1"/>
    <col min="5" max="5" width="17.5703125" style="205" customWidth="1"/>
    <col min="6" max="9" width="17.5703125" customWidth="1"/>
    <col min="10" max="10" width="17.5703125" style="205" customWidth="1"/>
    <col min="11" max="14" width="17.5703125" customWidth="1"/>
    <col min="15" max="15" width="17.5703125" style="205" customWidth="1"/>
    <col min="16" max="16" width="17.5703125" customWidth="1"/>
  </cols>
  <sheetData>
    <row r="1" spans="1:18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8" ht="18" x14ac:dyDescent="0.25">
      <c r="A2" s="219" t="s">
        <v>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23.25" x14ac:dyDescent="0.35">
      <c r="A3" s="104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8" ht="23.25" x14ac:dyDescent="0.35">
      <c r="A4" s="107"/>
      <c r="B4" s="220">
        <v>44620</v>
      </c>
      <c r="C4" s="221"/>
      <c r="D4" s="221"/>
      <c r="E4" s="221"/>
      <c r="F4" s="222"/>
      <c r="G4" s="223">
        <v>44957</v>
      </c>
      <c r="H4" s="224"/>
      <c r="I4" s="224"/>
      <c r="J4" s="224"/>
      <c r="K4" s="225"/>
      <c r="L4" s="223">
        <v>44985</v>
      </c>
      <c r="M4" s="224"/>
      <c r="N4" s="224"/>
      <c r="O4" s="224"/>
      <c r="P4" s="225"/>
    </row>
    <row r="5" spans="1:18" ht="23.25" x14ac:dyDescent="0.35">
      <c r="A5" s="108"/>
      <c r="B5" s="109" t="s">
        <v>63</v>
      </c>
      <c r="C5" s="110" t="s">
        <v>64</v>
      </c>
      <c r="D5" s="110" t="s">
        <v>66</v>
      </c>
      <c r="E5" s="110" t="s">
        <v>116</v>
      </c>
      <c r="F5" s="111" t="s">
        <v>34</v>
      </c>
      <c r="G5" s="109" t="s">
        <v>63</v>
      </c>
      <c r="H5" s="110" t="s">
        <v>64</v>
      </c>
      <c r="I5" s="110" t="s">
        <v>66</v>
      </c>
      <c r="J5" s="110" t="s">
        <v>116</v>
      </c>
      <c r="K5" s="111" t="s">
        <v>34</v>
      </c>
      <c r="L5" s="109" t="s">
        <v>63</v>
      </c>
      <c r="M5" s="110" t="s">
        <v>64</v>
      </c>
      <c r="N5" s="110" t="s">
        <v>66</v>
      </c>
      <c r="O5" s="110" t="s">
        <v>116</v>
      </c>
      <c r="P5" s="111" t="s">
        <v>34</v>
      </c>
    </row>
    <row r="6" spans="1:18" ht="23.25" x14ac:dyDescent="0.35">
      <c r="A6" s="112"/>
      <c r="B6" s="113" t="s">
        <v>65</v>
      </c>
      <c r="C6" s="114" t="s">
        <v>65</v>
      </c>
      <c r="D6" s="114" t="s">
        <v>79</v>
      </c>
      <c r="E6" s="114" t="s">
        <v>32</v>
      </c>
      <c r="F6" s="115"/>
      <c r="G6" s="113" t="s">
        <v>65</v>
      </c>
      <c r="H6" s="114" t="s">
        <v>65</v>
      </c>
      <c r="I6" s="114" t="s">
        <v>79</v>
      </c>
      <c r="J6" s="114" t="s">
        <v>32</v>
      </c>
      <c r="K6" s="115"/>
      <c r="L6" s="113" t="s">
        <v>65</v>
      </c>
      <c r="M6" s="114" t="s">
        <v>65</v>
      </c>
      <c r="N6" s="114" t="s">
        <v>79</v>
      </c>
      <c r="O6" s="114" t="s">
        <v>32</v>
      </c>
      <c r="P6" s="115"/>
    </row>
    <row r="7" spans="1:18" ht="15" x14ac:dyDescent="0.25">
      <c r="A7" s="116" t="s">
        <v>67</v>
      </c>
      <c r="B7" s="117"/>
      <c r="C7" s="118"/>
      <c r="D7" s="118"/>
      <c r="E7" s="120"/>
      <c r="F7" s="119"/>
      <c r="G7" s="117"/>
      <c r="H7" s="120"/>
      <c r="I7" s="120"/>
      <c r="J7" s="120"/>
      <c r="K7" s="121"/>
      <c r="L7" s="117"/>
      <c r="M7" s="120"/>
      <c r="N7" s="120"/>
      <c r="O7" s="120"/>
      <c r="P7" s="121"/>
    </row>
    <row r="8" spans="1:18" x14ac:dyDescent="0.2">
      <c r="A8" s="210" t="s">
        <v>183</v>
      </c>
      <c r="B8" s="124">
        <v>-4625490</v>
      </c>
      <c r="C8" s="125">
        <v>973765</v>
      </c>
      <c r="D8" s="125"/>
      <c r="E8" s="125">
        <v>3027386</v>
      </c>
      <c r="F8" s="133">
        <f>SUM(B8:E8)</f>
        <v>-624339</v>
      </c>
      <c r="G8" s="173">
        <f>7528381-4772602-347184-94995-278870-1</f>
        <v>2034729</v>
      </c>
      <c r="H8" s="125">
        <f>-8917060+4772602+347184+94995+278870+1</f>
        <v>-3423408</v>
      </c>
      <c r="I8" s="125"/>
      <c r="J8" s="125">
        <f>2042962-873873</f>
        <v>1169089</v>
      </c>
      <c r="K8" s="134">
        <f>SUM(G8:J8)</f>
        <v>-219590</v>
      </c>
      <c r="L8" s="173">
        <f>-9646129-347184-94995-278870+3</f>
        <v>-10367175</v>
      </c>
      <c r="M8" s="125">
        <f>1520853+347184+94995+278870-2</f>
        <v>2241900</v>
      </c>
      <c r="N8" s="125"/>
      <c r="O8" s="125">
        <v>7501358</v>
      </c>
      <c r="P8" s="134">
        <f>SUM(L8:O8)</f>
        <v>-623917</v>
      </c>
    </row>
    <row r="9" spans="1:18" x14ac:dyDescent="0.2">
      <c r="A9" s="212" t="s">
        <v>184</v>
      </c>
      <c r="B9" s="126">
        <v>13139</v>
      </c>
      <c r="C9" s="128"/>
      <c r="D9" s="128"/>
      <c r="E9" s="127"/>
      <c r="F9" s="135">
        <f t="shared" ref="F9:F13" si="0">SUM(B9:E9)</f>
        <v>13139</v>
      </c>
      <c r="G9" s="126">
        <v>14651</v>
      </c>
      <c r="H9" s="127"/>
      <c r="I9" s="127"/>
      <c r="J9" s="127"/>
      <c r="K9" s="136">
        <f t="shared" ref="K9:K13" si="1">SUM(G9:J9)</f>
        <v>14651</v>
      </c>
      <c r="L9" s="126">
        <v>15972</v>
      </c>
      <c r="M9" s="127"/>
      <c r="N9" s="127"/>
      <c r="O9" s="127"/>
      <c r="P9" s="136">
        <f t="shared" ref="P9:P13" si="2">SUM(L9:O9)</f>
        <v>15972</v>
      </c>
      <c r="R9" s="205"/>
    </row>
    <row r="10" spans="1:18" x14ac:dyDescent="0.2">
      <c r="A10" s="210" t="s">
        <v>185</v>
      </c>
      <c r="B10" s="126">
        <v>663906</v>
      </c>
      <c r="C10" s="128">
        <v>-634751</v>
      </c>
      <c r="D10" s="128"/>
      <c r="E10" s="128"/>
      <c r="F10" s="135">
        <f t="shared" si="0"/>
        <v>29155</v>
      </c>
      <c r="G10" s="126">
        <v>13766</v>
      </c>
      <c r="H10" s="128"/>
      <c r="I10" s="128"/>
      <c r="J10" s="128"/>
      <c r="K10" s="136">
        <f t="shared" si="1"/>
        <v>13766</v>
      </c>
      <c r="L10" s="126">
        <v>798</v>
      </c>
      <c r="M10" s="128"/>
      <c r="N10" s="128"/>
      <c r="O10" s="128"/>
      <c r="P10" s="136">
        <f t="shared" si="2"/>
        <v>798</v>
      </c>
      <c r="R10" s="205"/>
    </row>
    <row r="11" spans="1:18" x14ac:dyDescent="0.2">
      <c r="A11" s="212" t="s">
        <v>186</v>
      </c>
      <c r="B11" s="126">
        <v>20</v>
      </c>
      <c r="C11" s="128">
        <v>2379</v>
      </c>
      <c r="D11" s="128"/>
      <c r="E11" s="128"/>
      <c r="F11" s="135">
        <f t="shared" si="0"/>
        <v>2399</v>
      </c>
      <c r="G11" s="126">
        <v>2336</v>
      </c>
      <c r="H11" s="128">
        <v>42900</v>
      </c>
      <c r="I11" s="128"/>
      <c r="J11" s="128"/>
      <c r="K11" s="136">
        <f t="shared" si="1"/>
        <v>45236</v>
      </c>
      <c r="L11" s="126">
        <v>114</v>
      </c>
      <c r="M11" s="128">
        <v>32307</v>
      </c>
      <c r="N11" s="128"/>
      <c r="O11" s="128"/>
      <c r="P11" s="136">
        <f t="shared" si="2"/>
        <v>32421</v>
      </c>
      <c r="R11" s="205"/>
    </row>
    <row r="12" spans="1:18" x14ac:dyDescent="0.2">
      <c r="A12" s="210" t="s">
        <v>187</v>
      </c>
      <c r="B12" s="126">
        <v>24497</v>
      </c>
      <c r="C12" s="128">
        <v>11755</v>
      </c>
      <c r="D12" s="128"/>
      <c r="E12" s="128"/>
      <c r="F12" s="135">
        <f t="shared" si="0"/>
        <v>36252</v>
      </c>
      <c r="G12" s="126">
        <v>216461</v>
      </c>
      <c r="H12" s="128"/>
      <c r="I12" s="128"/>
      <c r="J12" s="128"/>
      <c r="K12" s="136">
        <f t="shared" si="1"/>
        <v>216461</v>
      </c>
      <c r="L12" s="126">
        <v>325796</v>
      </c>
      <c r="M12" s="128">
        <v>2534</v>
      </c>
      <c r="N12" s="128"/>
      <c r="O12" s="128"/>
      <c r="P12" s="136">
        <f t="shared" si="2"/>
        <v>328330</v>
      </c>
      <c r="R12" s="205"/>
    </row>
    <row r="13" spans="1:18" x14ac:dyDescent="0.2">
      <c r="A13" s="212" t="s">
        <v>188</v>
      </c>
      <c r="B13" s="126">
        <v>6978</v>
      </c>
      <c r="C13" s="128"/>
      <c r="D13" s="128"/>
      <c r="E13" s="128"/>
      <c r="F13" s="135">
        <f t="shared" si="0"/>
        <v>6978</v>
      </c>
      <c r="G13" s="126">
        <v>13543</v>
      </c>
      <c r="H13" s="128"/>
      <c r="I13" s="128"/>
      <c r="J13" s="128"/>
      <c r="K13" s="136">
        <f t="shared" si="1"/>
        <v>13543</v>
      </c>
      <c r="L13" s="126">
        <v>8818</v>
      </c>
      <c r="M13" s="128"/>
      <c r="N13" s="128"/>
      <c r="O13" s="128"/>
      <c r="P13" s="136">
        <f t="shared" si="2"/>
        <v>8818</v>
      </c>
      <c r="R13" s="205"/>
    </row>
    <row r="14" spans="1:18" ht="15" x14ac:dyDescent="0.25">
      <c r="A14" s="137" t="s">
        <v>68</v>
      </c>
      <c r="B14" s="138">
        <f t="shared" ref="B14:E14" si="3">SUM(B7:B13)</f>
        <v>-3916950</v>
      </c>
      <c r="C14" s="139">
        <f t="shared" si="3"/>
        <v>353148</v>
      </c>
      <c r="D14" s="139">
        <f t="shared" si="3"/>
        <v>0</v>
      </c>
      <c r="E14" s="139">
        <f t="shared" si="3"/>
        <v>3027386</v>
      </c>
      <c r="F14" s="140">
        <f>SUM(F7:F13)</f>
        <v>-536416</v>
      </c>
      <c r="G14" s="138">
        <f t="shared" ref="G14:J14" si="4">SUM(G7:G13)</f>
        <v>2295486</v>
      </c>
      <c r="H14" s="139">
        <f t="shared" si="4"/>
        <v>-3380508</v>
      </c>
      <c r="I14" s="139">
        <f t="shared" si="4"/>
        <v>0</v>
      </c>
      <c r="J14" s="139">
        <f t="shared" si="4"/>
        <v>1169089</v>
      </c>
      <c r="K14" s="141">
        <f t="shared" ref="K14:P14" si="5">SUM(K7:K13)</f>
        <v>84067</v>
      </c>
      <c r="L14" s="138">
        <f t="shared" si="5"/>
        <v>-10015677</v>
      </c>
      <c r="M14" s="139">
        <f t="shared" si="5"/>
        <v>2276741</v>
      </c>
      <c r="N14" s="139">
        <f t="shared" si="5"/>
        <v>0</v>
      </c>
      <c r="O14" s="139">
        <f t="shared" si="5"/>
        <v>7501358</v>
      </c>
      <c r="P14" s="141">
        <f t="shared" si="5"/>
        <v>-237578</v>
      </c>
      <c r="R14" s="205"/>
    </row>
    <row r="15" spans="1:18" ht="15" x14ac:dyDescent="0.25">
      <c r="A15" s="137" t="s">
        <v>69</v>
      </c>
      <c r="B15" s="142">
        <v>3098</v>
      </c>
      <c r="C15" s="143"/>
      <c r="D15" s="143"/>
      <c r="E15" s="143"/>
      <c r="F15" s="144">
        <f>B15</f>
        <v>3098</v>
      </c>
      <c r="G15" s="142">
        <v>6105</v>
      </c>
      <c r="H15" s="143"/>
      <c r="I15" s="143"/>
      <c r="J15" s="143"/>
      <c r="K15" s="144">
        <f>G15</f>
        <v>6105</v>
      </c>
      <c r="L15" s="142">
        <v>6105</v>
      </c>
      <c r="M15" s="143"/>
      <c r="N15" s="143"/>
      <c r="O15" s="143"/>
      <c r="P15" s="144">
        <f>L15</f>
        <v>6105</v>
      </c>
      <c r="R15" s="205"/>
    </row>
    <row r="16" spans="1:18" ht="15" x14ac:dyDescent="0.25">
      <c r="A16" s="116" t="s">
        <v>70</v>
      </c>
      <c r="B16" s="126"/>
      <c r="C16" s="127"/>
      <c r="D16" s="127"/>
      <c r="E16" s="127"/>
      <c r="F16" s="145"/>
      <c r="G16" s="126"/>
      <c r="H16" s="127"/>
      <c r="I16" s="127"/>
      <c r="J16" s="127"/>
      <c r="K16" s="145"/>
      <c r="L16" s="126"/>
      <c r="M16" s="127"/>
      <c r="N16" s="127"/>
      <c r="O16" s="127"/>
      <c r="P16" s="145"/>
      <c r="R16" s="205"/>
    </row>
    <row r="17" spans="1:18" x14ac:dyDescent="0.2">
      <c r="A17" s="212" t="s">
        <v>189</v>
      </c>
      <c r="B17" s="126">
        <v>29086443</v>
      </c>
      <c r="C17" s="127"/>
      <c r="D17" s="127">
        <v>4458592</v>
      </c>
      <c r="E17" s="127"/>
      <c r="F17" s="145">
        <f>SUM(B17:E17)</f>
        <v>33545035</v>
      </c>
      <c r="G17" s="126">
        <v>13023801</v>
      </c>
      <c r="H17" s="127"/>
      <c r="I17" s="127">
        <v>416804</v>
      </c>
      <c r="J17" s="127"/>
      <c r="K17" s="145">
        <f>SUM(G17:J17)</f>
        <v>13440605</v>
      </c>
      <c r="L17" s="126">
        <v>21306212</v>
      </c>
      <c r="M17" s="127"/>
      <c r="N17" s="127"/>
      <c r="O17" s="127"/>
      <c r="P17" s="145">
        <f>SUM(L17:O17)</f>
        <v>21306212</v>
      </c>
      <c r="R17" s="205"/>
    </row>
    <row r="18" spans="1:18" x14ac:dyDescent="0.2">
      <c r="A18" s="212" t="s">
        <v>190</v>
      </c>
      <c r="B18" s="126">
        <v>8580919</v>
      </c>
      <c r="C18" s="127"/>
      <c r="D18" s="127"/>
      <c r="E18" s="127"/>
      <c r="F18" s="145">
        <f t="shared" ref="F18:F24" si="6">SUM(B18:E18)</f>
        <v>8580919</v>
      </c>
      <c r="G18" s="126">
        <v>8755804</v>
      </c>
      <c r="H18" s="127"/>
      <c r="I18" s="127"/>
      <c r="J18" s="127"/>
      <c r="K18" s="145">
        <f t="shared" ref="K18:K24" si="7">SUM(G18:J18)</f>
        <v>8755804</v>
      </c>
      <c r="L18" s="126">
        <v>8786701</v>
      </c>
      <c r="M18" s="127"/>
      <c r="N18" s="127"/>
      <c r="O18" s="127"/>
      <c r="P18" s="145">
        <f t="shared" ref="P18:P24" si="8">SUM(L18:O18)</f>
        <v>8786701</v>
      </c>
      <c r="R18" s="205"/>
    </row>
    <row r="19" spans="1:18" x14ac:dyDescent="0.2">
      <c r="A19" s="210" t="s">
        <v>191</v>
      </c>
      <c r="B19" s="126">
        <v>172434</v>
      </c>
      <c r="C19" s="128"/>
      <c r="D19" s="128">
        <v>138030</v>
      </c>
      <c r="E19" s="128"/>
      <c r="F19" s="145">
        <f t="shared" si="6"/>
        <v>310464</v>
      </c>
      <c r="G19" s="126">
        <v>4780181</v>
      </c>
      <c r="H19" s="128"/>
      <c r="I19" s="128">
        <v>4424155</v>
      </c>
      <c r="J19" s="128"/>
      <c r="K19" s="145">
        <f t="shared" si="7"/>
        <v>9204336</v>
      </c>
      <c r="L19" s="126">
        <v>3474578</v>
      </c>
      <c r="M19" s="128"/>
      <c r="N19" s="128">
        <v>515678</v>
      </c>
      <c r="O19" s="128"/>
      <c r="P19" s="145">
        <f t="shared" si="8"/>
        <v>3990256</v>
      </c>
      <c r="R19" s="205"/>
    </row>
    <row r="20" spans="1:18" x14ac:dyDescent="0.2">
      <c r="A20" s="212" t="s">
        <v>192</v>
      </c>
      <c r="B20" s="126">
        <v>297</v>
      </c>
      <c r="C20" s="128"/>
      <c r="D20" s="128"/>
      <c r="E20" s="128"/>
      <c r="F20" s="145">
        <f t="shared" si="6"/>
        <v>297</v>
      </c>
      <c r="G20" s="126">
        <v>202</v>
      </c>
      <c r="H20" s="128"/>
      <c r="I20" s="128"/>
      <c r="J20" s="128"/>
      <c r="K20" s="145">
        <f t="shared" si="7"/>
        <v>202</v>
      </c>
      <c r="L20" s="126">
        <v>203</v>
      </c>
      <c r="M20" s="128"/>
      <c r="N20" s="128"/>
      <c r="O20" s="128"/>
      <c r="P20" s="145">
        <f t="shared" si="8"/>
        <v>203</v>
      </c>
      <c r="R20" s="205"/>
    </row>
    <row r="21" spans="1:18" s="205" customFormat="1" x14ac:dyDescent="0.2">
      <c r="A21" s="212" t="s">
        <v>193</v>
      </c>
      <c r="B21" s="126">
        <v>8848</v>
      </c>
      <c r="C21" s="128"/>
      <c r="D21" s="128"/>
      <c r="E21" s="128"/>
      <c r="F21" s="145">
        <f t="shared" si="6"/>
        <v>8848</v>
      </c>
      <c r="G21" s="126">
        <v>9023</v>
      </c>
      <c r="H21" s="128"/>
      <c r="I21" s="128"/>
      <c r="J21" s="128"/>
      <c r="K21" s="145">
        <f t="shared" si="7"/>
        <v>9023</v>
      </c>
      <c r="L21" s="126">
        <v>9054</v>
      </c>
      <c r="M21" s="128"/>
      <c r="N21" s="128"/>
      <c r="O21" s="128"/>
      <c r="P21" s="145">
        <f t="shared" si="8"/>
        <v>9054</v>
      </c>
    </row>
    <row r="22" spans="1:18" s="205" customFormat="1" x14ac:dyDescent="0.2">
      <c r="A22" s="210" t="s">
        <v>195</v>
      </c>
      <c r="B22" s="126"/>
      <c r="C22" s="128"/>
      <c r="D22" s="128"/>
      <c r="E22" s="128"/>
      <c r="F22" s="145">
        <f t="shared" si="6"/>
        <v>0</v>
      </c>
      <c r="G22" s="126">
        <v>4010424</v>
      </c>
      <c r="H22" s="128"/>
      <c r="I22" s="128"/>
      <c r="J22" s="128"/>
      <c r="K22" s="145">
        <f t="shared" si="7"/>
        <v>4010424</v>
      </c>
      <c r="L22" s="126">
        <v>4025063</v>
      </c>
      <c r="M22" s="128"/>
      <c r="N22" s="128"/>
      <c r="O22" s="128"/>
      <c r="P22" s="145">
        <f t="shared" si="8"/>
        <v>4025063</v>
      </c>
    </row>
    <row r="23" spans="1:18" s="205" customFormat="1" x14ac:dyDescent="0.2">
      <c r="A23" s="210" t="s">
        <v>194</v>
      </c>
      <c r="B23" s="126"/>
      <c r="C23" s="128"/>
      <c r="D23" s="128"/>
      <c r="E23" s="128"/>
      <c r="F23" s="145">
        <f t="shared" si="6"/>
        <v>0</v>
      </c>
      <c r="G23" s="126">
        <v>8022254</v>
      </c>
      <c r="H23" s="128"/>
      <c r="I23" s="128"/>
      <c r="J23" s="128"/>
      <c r="K23" s="145">
        <f t="shared" si="7"/>
        <v>8022254</v>
      </c>
      <c r="L23" s="126">
        <v>8053513</v>
      </c>
      <c r="M23" s="128"/>
      <c r="N23" s="128"/>
      <c r="O23" s="128"/>
      <c r="P23" s="145">
        <f t="shared" si="8"/>
        <v>8053513</v>
      </c>
    </row>
    <row r="24" spans="1:18" s="205" customFormat="1" x14ac:dyDescent="0.2">
      <c r="A24" s="211" t="s">
        <v>295</v>
      </c>
      <c r="B24" s="146"/>
      <c r="C24" s="147"/>
      <c r="D24" s="147"/>
      <c r="E24" s="147"/>
      <c r="F24" s="148">
        <f t="shared" si="6"/>
        <v>0</v>
      </c>
      <c r="G24" s="146"/>
      <c r="H24" s="147"/>
      <c r="I24" s="147"/>
      <c r="J24" s="147"/>
      <c r="K24" s="148">
        <f t="shared" si="7"/>
        <v>0</v>
      </c>
      <c r="L24" s="146"/>
      <c r="M24" s="147"/>
      <c r="N24" s="147">
        <v>4500000</v>
      </c>
      <c r="O24" s="147"/>
      <c r="P24" s="148">
        <f t="shared" si="8"/>
        <v>4500000</v>
      </c>
    </row>
    <row r="25" spans="1:18" ht="15" x14ac:dyDescent="0.25">
      <c r="A25" s="149" t="s">
        <v>71</v>
      </c>
      <c r="B25" s="150">
        <f>SUM(B16:B24)</f>
        <v>37848941</v>
      </c>
      <c r="C25" s="151">
        <f t="shared" ref="C25:P25" si="9">SUM(C16:C24)</f>
        <v>0</v>
      </c>
      <c r="D25" s="151">
        <f t="shared" si="9"/>
        <v>4596622</v>
      </c>
      <c r="E25" s="151">
        <f t="shared" si="9"/>
        <v>0</v>
      </c>
      <c r="F25" s="152">
        <f t="shared" si="9"/>
        <v>42445563</v>
      </c>
      <c r="G25" s="150">
        <f t="shared" si="9"/>
        <v>38601689</v>
      </c>
      <c r="H25" s="151">
        <f t="shared" si="9"/>
        <v>0</v>
      </c>
      <c r="I25" s="151">
        <f t="shared" si="9"/>
        <v>4840959</v>
      </c>
      <c r="J25" s="151">
        <f t="shared" si="9"/>
        <v>0</v>
      </c>
      <c r="K25" s="152">
        <f t="shared" si="9"/>
        <v>43442648</v>
      </c>
      <c r="L25" s="150">
        <f t="shared" si="9"/>
        <v>45655324</v>
      </c>
      <c r="M25" s="151">
        <f t="shared" si="9"/>
        <v>0</v>
      </c>
      <c r="N25" s="151">
        <f t="shared" si="9"/>
        <v>5015678</v>
      </c>
      <c r="O25" s="151">
        <f t="shared" si="9"/>
        <v>0</v>
      </c>
      <c r="P25" s="152">
        <f t="shared" si="9"/>
        <v>50671002</v>
      </c>
    </row>
    <row r="26" spans="1:18" ht="15" customHeight="1" x14ac:dyDescent="0.25">
      <c r="A26" s="122" t="s">
        <v>72</v>
      </c>
      <c r="B26" s="153">
        <f>B25+B15+B14</f>
        <v>33935089</v>
      </c>
      <c r="C26" s="154">
        <f>C14+C15+C25</f>
        <v>353148</v>
      </c>
      <c r="D26" s="154">
        <f>D25+D14</f>
        <v>4596622</v>
      </c>
      <c r="E26" s="154">
        <f>E25+E14</f>
        <v>3027386</v>
      </c>
      <c r="F26" s="155">
        <f>F25+F15+F14</f>
        <v>41912245</v>
      </c>
      <c r="G26" s="153">
        <f>G25+G15+G14</f>
        <v>40903280</v>
      </c>
      <c r="H26" s="154">
        <f>H25+H14</f>
        <v>-3380508</v>
      </c>
      <c r="I26" s="154">
        <f>I25+I14</f>
        <v>4840959</v>
      </c>
      <c r="J26" s="154">
        <f>J25+J14</f>
        <v>1169089</v>
      </c>
      <c r="K26" s="155">
        <f>K25+K15+K14</f>
        <v>43532820</v>
      </c>
      <c r="L26" s="153">
        <f>L14+L15+L25</f>
        <v>35645752</v>
      </c>
      <c r="M26" s="154">
        <f>M25+M14</f>
        <v>2276741</v>
      </c>
      <c r="N26" s="154">
        <f>N25+N14</f>
        <v>5015678</v>
      </c>
      <c r="O26" s="154">
        <f>O25+O14</f>
        <v>7501358</v>
      </c>
      <c r="P26" s="155">
        <f>P25+P15+P14</f>
        <v>50439529</v>
      </c>
    </row>
    <row r="27" spans="1:18" ht="15" x14ac:dyDescent="0.2">
      <c r="F27" s="123"/>
      <c r="G27" s="123"/>
      <c r="H27" s="123"/>
      <c r="I27" s="123"/>
      <c r="J27" s="123"/>
      <c r="K27" s="132"/>
      <c r="L27" s="123"/>
      <c r="M27" s="123"/>
      <c r="N27" s="123"/>
      <c r="O27" s="123"/>
      <c r="P27" s="123"/>
    </row>
    <row r="31" spans="1:18" x14ac:dyDescent="0.2">
      <c r="A31" s="205"/>
      <c r="B31" s="205"/>
      <c r="C31" s="205"/>
      <c r="D31" s="205"/>
    </row>
    <row r="32" spans="1:18" x14ac:dyDescent="0.2">
      <c r="A32" s="205"/>
      <c r="B32" s="205"/>
      <c r="C32" s="205"/>
      <c r="D32" s="205"/>
    </row>
    <row r="33" spans="1:4" x14ac:dyDescent="0.2">
      <c r="A33" s="205"/>
      <c r="B33" s="205"/>
      <c r="C33" s="205"/>
      <c r="D33" s="205"/>
    </row>
    <row r="34" spans="1:4" x14ac:dyDescent="0.2">
      <c r="A34" s="205"/>
      <c r="B34" s="205"/>
      <c r="C34" s="205"/>
      <c r="D34" s="20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64"/>
  <sheetViews>
    <sheetView zoomScaleNormal="100" workbookViewId="0">
      <selection activeCell="B13" sqref="B13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229"/>
      <c r="B1" s="230"/>
      <c r="C1" s="230"/>
      <c r="D1" s="231"/>
    </row>
    <row r="2" spans="1:14" ht="19.5" customHeight="1" x14ac:dyDescent="0.25">
      <c r="A2" s="226" t="s">
        <v>708</v>
      </c>
      <c r="B2" s="227"/>
      <c r="C2" s="227"/>
      <c r="D2" s="228"/>
    </row>
    <row r="3" spans="1:14" ht="19.5" customHeight="1" x14ac:dyDescent="0.25">
      <c r="A3" s="129" t="s">
        <v>38</v>
      </c>
      <c r="B3" s="166" t="s">
        <v>73</v>
      </c>
      <c r="C3" s="93" t="s">
        <v>39</v>
      </c>
      <c r="D3" s="130" t="s">
        <v>40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09" t="s">
        <v>127</v>
      </c>
      <c r="B5" s="174" t="s">
        <v>300</v>
      </c>
      <c r="C5" s="176">
        <v>431696.9</v>
      </c>
      <c r="D5" s="131">
        <v>44977</v>
      </c>
      <c r="E5" s="50"/>
    </row>
    <row r="6" spans="1:14" ht="19.5" customHeight="1" x14ac:dyDescent="0.2">
      <c r="A6" s="61" t="s">
        <v>301</v>
      </c>
      <c r="B6" s="174" t="s">
        <v>704</v>
      </c>
      <c r="C6" s="177">
        <v>363457.15</v>
      </c>
      <c r="D6" s="103">
        <v>44966</v>
      </c>
      <c r="E6" s="50"/>
    </row>
    <row r="7" spans="1:14" ht="19.5" customHeight="1" x14ac:dyDescent="0.2">
      <c r="A7" s="61" t="s">
        <v>301</v>
      </c>
      <c r="B7" s="174" t="s">
        <v>705</v>
      </c>
      <c r="C7" s="177">
        <v>358750</v>
      </c>
      <c r="D7" s="103">
        <v>44966</v>
      </c>
      <c r="E7" s="50"/>
    </row>
    <row r="8" spans="1:14" ht="19.5" customHeight="1" x14ac:dyDescent="0.2">
      <c r="A8" s="61" t="s">
        <v>80</v>
      </c>
      <c r="B8" s="174" t="s">
        <v>158</v>
      </c>
      <c r="C8" s="177">
        <v>146910.74</v>
      </c>
      <c r="D8" s="103">
        <v>44973</v>
      </c>
      <c r="E8" s="50"/>
    </row>
    <row r="9" spans="1:14" ht="19.5" customHeight="1" x14ac:dyDescent="0.2">
      <c r="A9" s="61" t="s">
        <v>302</v>
      </c>
      <c r="B9" s="174" t="s">
        <v>303</v>
      </c>
      <c r="C9" s="177">
        <v>75558.28</v>
      </c>
      <c r="D9" s="103">
        <v>44985</v>
      </c>
      <c r="E9" s="50"/>
    </row>
    <row r="10" spans="1:14" ht="19.5" customHeight="1" x14ac:dyDescent="0.2">
      <c r="A10" s="61" t="s">
        <v>709</v>
      </c>
      <c r="B10" s="174" t="s">
        <v>304</v>
      </c>
      <c r="C10" s="177">
        <v>70930.45</v>
      </c>
      <c r="D10" s="103">
        <v>44977</v>
      </c>
      <c r="E10" s="50"/>
    </row>
    <row r="11" spans="1:14" ht="19.5" customHeight="1" x14ac:dyDescent="0.2">
      <c r="A11" s="61" t="s">
        <v>197</v>
      </c>
      <c r="B11" s="174" t="s">
        <v>81</v>
      </c>
      <c r="C11" s="177">
        <v>70026.47</v>
      </c>
      <c r="D11" s="103">
        <v>44985</v>
      </c>
      <c r="E11" s="50"/>
    </row>
    <row r="12" spans="1:14" ht="19.5" customHeight="1" x14ac:dyDescent="0.2">
      <c r="A12" s="61" t="s">
        <v>196</v>
      </c>
      <c r="B12" s="174" t="s">
        <v>305</v>
      </c>
      <c r="C12" s="177">
        <v>59992.43</v>
      </c>
      <c r="D12" s="103">
        <v>44959</v>
      </c>
      <c r="E12" s="50"/>
    </row>
    <row r="13" spans="1:14" ht="19.5" customHeight="1" x14ac:dyDescent="0.2">
      <c r="A13" s="61" t="s">
        <v>306</v>
      </c>
      <c r="B13" s="174" t="s">
        <v>81</v>
      </c>
      <c r="C13" s="177">
        <v>59344.61</v>
      </c>
      <c r="D13" s="103">
        <v>44963</v>
      </c>
      <c r="E13" s="50"/>
      <c r="N13" s="187"/>
    </row>
    <row r="14" spans="1:14" ht="19.5" customHeight="1" x14ac:dyDescent="0.2">
      <c r="A14" s="61" t="s">
        <v>196</v>
      </c>
      <c r="B14" s="174" t="s">
        <v>307</v>
      </c>
      <c r="C14" s="177">
        <v>51691.5</v>
      </c>
      <c r="D14" s="103">
        <v>44963</v>
      </c>
      <c r="E14" s="50"/>
    </row>
    <row r="15" spans="1:14" ht="19.5" customHeight="1" x14ac:dyDescent="0.2">
      <c r="A15" s="61" t="s">
        <v>207</v>
      </c>
      <c r="B15" s="174" t="s">
        <v>208</v>
      </c>
      <c r="C15" s="177">
        <v>51299.1</v>
      </c>
      <c r="D15" s="103">
        <v>44985</v>
      </c>
      <c r="E15" s="50"/>
    </row>
    <row r="16" spans="1:14" ht="19.5" customHeight="1" x14ac:dyDescent="0.2">
      <c r="A16" s="61" t="s">
        <v>308</v>
      </c>
      <c r="B16" s="174" t="s">
        <v>706</v>
      </c>
      <c r="C16" s="177">
        <v>45450</v>
      </c>
      <c r="D16" s="103">
        <v>44966</v>
      </c>
      <c r="E16" s="50"/>
    </row>
    <row r="17" spans="1:14" ht="19.5" customHeight="1" x14ac:dyDescent="0.2">
      <c r="A17" s="61" t="s">
        <v>309</v>
      </c>
      <c r="B17" s="174" t="s">
        <v>310</v>
      </c>
      <c r="C17" s="177">
        <v>41882.04</v>
      </c>
      <c r="D17" s="103">
        <v>44985</v>
      </c>
      <c r="E17" s="50"/>
      <c r="N17" s="187"/>
    </row>
    <row r="18" spans="1:14" ht="19.5" customHeight="1" x14ac:dyDescent="0.2">
      <c r="A18" s="61" t="s">
        <v>311</v>
      </c>
      <c r="B18" s="174" t="s">
        <v>312</v>
      </c>
      <c r="C18" s="177">
        <v>39790.519999999997</v>
      </c>
      <c r="D18" s="103">
        <v>44966</v>
      </c>
      <c r="E18" s="50"/>
    </row>
    <row r="19" spans="1:14" ht="19.5" customHeight="1" x14ac:dyDescent="0.2">
      <c r="A19" s="61" t="s">
        <v>126</v>
      </c>
      <c r="B19" s="174" t="s">
        <v>710</v>
      </c>
      <c r="C19" s="177">
        <v>39569.08</v>
      </c>
      <c r="D19" s="103">
        <v>44966</v>
      </c>
      <c r="E19" s="50"/>
    </row>
    <row r="20" spans="1:14" ht="19.5" customHeight="1" x14ac:dyDescent="0.2">
      <c r="A20" s="61" t="s">
        <v>82</v>
      </c>
      <c r="B20" s="174" t="s">
        <v>199</v>
      </c>
      <c r="C20" s="177">
        <v>30030</v>
      </c>
      <c r="D20" s="103">
        <v>44959</v>
      </c>
      <c r="E20" s="50"/>
    </row>
    <row r="21" spans="1:14" ht="19.5" customHeight="1" x14ac:dyDescent="0.2">
      <c r="A21" s="61" t="s">
        <v>198</v>
      </c>
      <c r="B21" s="174" t="s">
        <v>313</v>
      </c>
      <c r="C21" s="177">
        <v>21900</v>
      </c>
      <c r="D21" s="103">
        <v>44985</v>
      </c>
      <c r="E21" s="50"/>
    </row>
    <row r="22" spans="1:14" ht="19.5" customHeight="1" x14ac:dyDescent="0.2">
      <c r="A22" s="61" t="s">
        <v>314</v>
      </c>
      <c r="B22" s="174" t="s">
        <v>315</v>
      </c>
      <c r="C22" s="177">
        <v>20931.25</v>
      </c>
      <c r="D22" s="103">
        <v>44979</v>
      </c>
      <c r="E22" s="50"/>
    </row>
    <row r="23" spans="1:14" ht="19.5" customHeight="1" x14ac:dyDescent="0.2">
      <c r="A23" s="61" t="s">
        <v>83</v>
      </c>
      <c r="B23" s="174" t="s">
        <v>81</v>
      </c>
      <c r="C23" s="177">
        <v>19442.66</v>
      </c>
      <c r="D23" s="103">
        <v>44965</v>
      </c>
      <c r="E23" s="50"/>
    </row>
    <row r="24" spans="1:14" ht="19.5" customHeight="1" x14ac:dyDescent="0.2">
      <c r="A24" s="61" t="s">
        <v>316</v>
      </c>
      <c r="B24" s="174" t="s">
        <v>707</v>
      </c>
      <c r="C24" s="177">
        <v>16000</v>
      </c>
      <c r="D24" s="103">
        <v>44963</v>
      </c>
      <c r="E24" s="50"/>
    </row>
    <row r="25" spans="1:14" ht="19.5" customHeight="1" x14ac:dyDescent="0.2">
      <c r="A25" s="61" t="s">
        <v>198</v>
      </c>
      <c r="B25" s="174" t="s">
        <v>317</v>
      </c>
      <c r="C25" s="101">
        <v>14400</v>
      </c>
      <c r="D25" s="103">
        <v>44972</v>
      </c>
      <c r="E25" s="50"/>
    </row>
    <row r="26" spans="1:14" ht="19.5" customHeight="1" x14ac:dyDescent="0.2">
      <c r="A26" s="61" t="s">
        <v>318</v>
      </c>
      <c r="B26" s="174" t="s">
        <v>319</v>
      </c>
      <c r="C26" s="101">
        <v>13860</v>
      </c>
      <c r="D26" s="103">
        <v>44979</v>
      </c>
      <c r="E26" s="50"/>
    </row>
    <row r="27" spans="1:14" ht="19.5" customHeight="1" x14ac:dyDescent="0.2">
      <c r="A27" s="61" t="s">
        <v>320</v>
      </c>
      <c r="B27" s="174" t="s">
        <v>321</v>
      </c>
      <c r="C27" s="101">
        <v>13629.81</v>
      </c>
      <c r="D27" s="103">
        <v>44985</v>
      </c>
      <c r="E27" s="50"/>
    </row>
    <row r="28" spans="1:14" ht="19.5" customHeight="1" x14ac:dyDescent="0.2">
      <c r="A28" s="61" t="s">
        <v>288</v>
      </c>
      <c r="B28" s="174" t="s">
        <v>203</v>
      </c>
      <c r="C28" s="101">
        <v>11670.55</v>
      </c>
      <c r="D28" s="103">
        <v>44972</v>
      </c>
      <c r="E28" s="50"/>
    </row>
    <row r="29" spans="1:14" ht="19.5" customHeight="1" x14ac:dyDescent="0.2">
      <c r="A29" s="61" t="s">
        <v>322</v>
      </c>
      <c r="B29" s="174" t="s">
        <v>323</v>
      </c>
      <c r="C29" s="101">
        <v>10337.85</v>
      </c>
      <c r="D29" s="103">
        <v>44980</v>
      </c>
      <c r="E29" s="50"/>
    </row>
    <row r="30" spans="1:14" ht="19.5" customHeight="1" x14ac:dyDescent="0.2">
      <c r="A30" s="61" t="s">
        <v>324</v>
      </c>
      <c r="B30" s="174" t="s">
        <v>325</v>
      </c>
      <c r="C30" s="101">
        <v>10250</v>
      </c>
      <c r="D30" s="103">
        <v>44979</v>
      </c>
      <c r="E30" s="50"/>
    </row>
    <row r="31" spans="1:14" ht="19.5" customHeight="1" x14ac:dyDescent="0.2">
      <c r="A31" s="61" t="s">
        <v>326</v>
      </c>
      <c r="B31" s="174" t="s">
        <v>327</v>
      </c>
      <c r="C31" s="101">
        <v>9795</v>
      </c>
      <c r="D31" s="103">
        <v>44963</v>
      </c>
      <c r="E31" s="50"/>
    </row>
    <row r="32" spans="1:14" ht="19.5" customHeight="1" x14ac:dyDescent="0.2">
      <c r="A32" s="61" t="s">
        <v>152</v>
      </c>
      <c r="B32" s="174" t="s">
        <v>328</v>
      </c>
      <c r="C32" s="101">
        <v>9574.25</v>
      </c>
      <c r="D32" s="103">
        <v>44959</v>
      </c>
      <c r="E32" s="50"/>
    </row>
    <row r="33" spans="1:5" ht="19.5" customHeight="1" x14ac:dyDescent="0.2">
      <c r="A33" s="61" t="s">
        <v>220</v>
      </c>
      <c r="B33" s="174" t="s">
        <v>88</v>
      </c>
      <c r="C33" s="101">
        <v>8700</v>
      </c>
      <c r="D33" s="103">
        <v>44963</v>
      </c>
      <c r="E33" s="50"/>
    </row>
    <row r="34" spans="1:5" ht="19.5" customHeight="1" x14ac:dyDescent="0.2">
      <c r="A34" s="61" t="s">
        <v>206</v>
      </c>
      <c r="B34" s="174" t="s">
        <v>81</v>
      </c>
      <c r="C34" s="101">
        <v>8568.0300000000007</v>
      </c>
      <c r="D34" s="103">
        <v>44979</v>
      </c>
      <c r="E34" s="50"/>
    </row>
    <row r="35" spans="1:5" ht="19.5" customHeight="1" x14ac:dyDescent="0.2">
      <c r="A35" s="61" t="s">
        <v>204</v>
      </c>
      <c r="B35" s="174" t="s">
        <v>88</v>
      </c>
      <c r="C35" s="101">
        <v>8504</v>
      </c>
      <c r="D35" s="103">
        <v>44959</v>
      </c>
      <c r="E35" s="50"/>
    </row>
    <row r="36" spans="1:5" ht="19.5" customHeight="1" x14ac:dyDescent="0.2">
      <c r="A36" s="61" t="s">
        <v>127</v>
      </c>
      <c r="B36" s="201" t="s">
        <v>329</v>
      </c>
      <c r="C36" s="101">
        <v>8163.1</v>
      </c>
      <c r="D36" s="103">
        <v>44965</v>
      </c>
      <c r="E36" s="50"/>
    </row>
    <row r="37" spans="1:5" ht="19.5" customHeight="1" x14ac:dyDescent="0.2">
      <c r="A37" s="61" t="s">
        <v>229</v>
      </c>
      <c r="B37" s="174" t="s">
        <v>330</v>
      </c>
      <c r="C37" s="101">
        <v>8140</v>
      </c>
      <c r="D37" s="103">
        <v>44979</v>
      </c>
      <c r="E37" s="50"/>
    </row>
    <row r="38" spans="1:5" ht="19.5" customHeight="1" x14ac:dyDescent="0.2">
      <c r="A38" s="61" t="s">
        <v>159</v>
      </c>
      <c r="B38" s="174" t="s">
        <v>331</v>
      </c>
      <c r="C38" s="101">
        <v>7400</v>
      </c>
      <c r="D38" s="103">
        <v>44959</v>
      </c>
      <c r="E38" s="50"/>
    </row>
    <row r="39" spans="1:5" ht="19.5" customHeight="1" x14ac:dyDescent="0.2">
      <c r="A39" s="61" t="s">
        <v>112</v>
      </c>
      <c r="B39" s="174" t="s">
        <v>98</v>
      </c>
      <c r="C39" s="101">
        <v>7088.85</v>
      </c>
      <c r="D39" s="103">
        <v>44972</v>
      </c>
      <c r="E39" s="50"/>
    </row>
    <row r="40" spans="1:5" ht="19.5" customHeight="1" x14ac:dyDescent="0.2">
      <c r="A40" s="61" t="s">
        <v>332</v>
      </c>
      <c r="B40" s="174" t="s">
        <v>333</v>
      </c>
      <c r="C40" s="101">
        <v>7075</v>
      </c>
      <c r="D40" s="103">
        <v>44979</v>
      </c>
      <c r="E40" s="50"/>
    </row>
    <row r="41" spans="1:5" ht="19.5" customHeight="1" x14ac:dyDescent="0.2">
      <c r="A41" s="61" t="s">
        <v>334</v>
      </c>
      <c r="B41" s="174" t="s">
        <v>88</v>
      </c>
      <c r="C41" s="101">
        <v>6950</v>
      </c>
      <c r="D41" s="103">
        <v>44985</v>
      </c>
      <c r="E41" s="50"/>
    </row>
    <row r="42" spans="1:5" ht="19.5" customHeight="1" x14ac:dyDescent="0.2">
      <c r="A42" s="61" t="s">
        <v>133</v>
      </c>
      <c r="B42" s="174" t="s">
        <v>103</v>
      </c>
      <c r="C42" s="101">
        <v>6749.59</v>
      </c>
      <c r="D42" s="103">
        <v>44985</v>
      </c>
      <c r="E42" s="50"/>
    </row>
    <row r="43" spans="1:5" ht="19.5" customHeight="1" x14ac:dyDescent="0.2">
      <c r="A43" s="61" t="s">
        <v>83</v>
      </c>
      <c r="B43" s="174" t="s">
        <v>81</v>
      </c>
      <c r="C43" s="101">
        <v>6743.74</v>
      </c>
      <c r="D43" s="103">
        <v>44960</v>
      </c>
      <c r="E43" s="50"/>
    </row>
    <row r="44" spans="1:5" ht="19.5" customHeight="1" x14ac:dyDescent="0.2">
      <c r="A44" s="61" t="s">
        <v>113</v>
      </c>
      <c r="B44" s="174" t="s">
        <v>335</v>
      </c>
      <c r="C44" s="101">
        <v>6720.95</v>
      </c>
      <c r="D44" s="103">
        <v>44966</v>
      </c>
      <c r="E44" s="50"/>
    </row>
    <row r="45" spans="1:5" ht="19.5" customHeight="1" x14ac:dyDescent="0.2">
      <c r="A45" s="61" t="s">
        <v>207</v>
      </c>
      <c r="B45" s="174" t="s">
        <v>208</v>
      </c>
      <c r="C45" s="101">
        <v>6528.4</v>
      </c>
      <c r="D45" s="103">
        <v>44963</v>
      </c>
      <c r="E45" s="50"/>
    </row>
    <row r="46" spans="1:5" ht="19.5" customHeight="1" x14ac:dyDescent="0.2">
      <c r="A46" s="61" t="s">
        <v>336</v>
      </c>
      <c r="B46" s="174" t="s">
        <v>86</v>
      </c>
      <c r="C46" s="101">
        <v>6501</v>
      </c>
      <c r="D46" s="103">
        <v>44985</v>
      </c>
      <c r="E46" s="50"/>
    </row>
    <row r="47" spans="1:5" ht="19.5" customHeight="1" x14ac:dyDescent="0.2">
      <c r="A47" s="61" t="s">
        <v>209</v>
      </c>
      <c r="B47" s="174" t="s">
        <v>210</v>
      </c>
      <c r="C47" s="101">
        <v>6495</v>
      </c>
      <c r="D47" s="103">
        <v>44972</v>
      </c>
      <c r="E47" s="50"/>
    </row>
    <row r="48" spans="1:5" ht="19.5" customHeight="1" x14ac:dyDescent="0.2">
      <c r="A48" s="209" t="s">
        <v>84</v>
      </c>
      <c r="B48" s="174" t="s">
        <v>85</v>
      </c>
      <c r="C48" s="101">
        <v>6437.4</v>
      </c>
      <c r="D48" s="103">
        <v>44985</v>
      </c>
      <c r="E48" s="50"/>
    </row>
    <row r="49" spans="1:5" ht="19.5" customHeight="1" x14ac:dyDescent="0.2">
      <c r="A49" s="61" t="s">
        <v>90</v>
      </c>
      <c r="B49" s="174" t="s">
        <v>337</v>
      </c>
      <c r="C49" s="101">
        <v>6240.45</v>
      </c>
      <c r="D49" s="103">
        <v>44970</v>
      </c>
      <c r="E49" s="50"/>
    </row>
    <row r="50" spans="1:5" ht="19.5" customHeight="1" x14ac:dyDescent="0.2">
      <c r="A50" s="61" t="s">
        <v>338</v>
      </c>
      <c r="B50" s="174" t="s">
        <v>339</v>
      </c>
      <c r="C50" s="101">
        <v>6000</v>
      </c>
      <c r="D50" s="103">
        <v>44979</v>
      </c>
      <c r="E50" s="50"/>
    </row>
    <row r="51" spans="1:5" ht="19.5" customHeight="1" x14ac:dyDescent="0.2">
      <c r="A51" s="61" t="s">
        <v>340</v>
      </c>
      <c r="B51" s="174" t="s">
        <v>341</v>
      </c>
      <c r="C51" s="101">
        <v>5978</v>
      </c>
      <c r="D51" s="103">
        <v>44966</v>
      </c>
      <c r="E51" s="50"/>
    </row>
    <row r="52" spans="1:5" ht="19.5" customHeight="1" x14ac:dyDescent="0.2">
      <c r="A52" s="61" t="s">
        <v>164</v>
      </c>
      <c r="B52" s="174" t="s">
        <v>342</v>
      </c>
      <c r="C52" s="101">
        <v>5800</v>
      </c>
      <c r="D52" s="103">
        <v>44965</v>
      </c>
      <c r="E52" s="50"/>
    </row>
    <row r="53" spans="1:5" ht="19.5" customHeight="1" x14ac:dyDescent="0.2">
      <c r="A53" s="61" t="s">
        <v>214</v>
      </c>
      <c r="B53" s="174" t="s">
        <v>86</v>
      </c>
      <c r="C53" s="101">
        <v>5348.51</v>
      </c>
      <c r="D53" s="103">
        <v>44979</v>
      </c>
      <c r="E53" s="50"/>
    </row>
    <row r="54" spans="1:5" ht="19.5" customHeight="1" x14ac:dyDescent="0.2">
      <c r="A54" s="61" t="s">
        <v>343</v>
      </c>
      <c r="B54" s="174" t="s">
        <v>344</v>
      </c>
      <c r="C54" s="101">
        <v>5279.8</v>
      </c>
      <c r="D54" s="103">
        <v>44985</v>
      </c>
      <c r="E54" s="50"/>
    </row>
    <row r="55" spans="1:5" ht="19.5" customHeight="1" x14ac:dyDescent="0.2">
      <c r="A55" s="61" t="s">
        <v>345</v>
      </c>
      <c r="B55" s="174" t="s">
        <v>346</v>
      </c>
      <c r="C55" s="101">
        <v>5000</v>
      </c>
      <c r="D55" s="103">
        <v>44959</v>
      </c>
      <c r="E55" s="50"/>
    </row>
    <row r="56" spans="1:5" ht="19.5" customHeight="1" x14ac:dyDescent="0.2">
      <c r="A56" s="61" t="s">
        <v>347</v>
      </c>
      <c r="B56" s="174" t="s">
        <v>348</v>
      </c>
      <c r="C56" s="101">
        <v>5000</v>
      </c>
      <c r="D56" s="103">
        <v>44977</v>
      </c>
      <c r="E56" s="50"/>
    </row>
    <row r="57" spans="1:5" ht="19.5" customHeight="1" x14ac:dyDescent="0.2">
      <c r="A57" s="61" t="s">
        <v>349</v>
      </c>
      <c r="B57" s="174" t="s">
        <v>223</v>
      </c>
      <c r="C57" s="101">
        <v>5000</v>
      </c>
      <c r="D57" s="103">
        <v>44977</v>
      </c>
      <c r="E57" s="50"/>
    </row>
    <row r="58" spans="1:5" ht="19.5" customHeight="1" x14ac:dyDescent="0.2">
      <c r="A58" s="61" t="s">
        <v>164</v>
      </c>
      <c r="B58" s="174" t="s">
        <v>350</v>
      </c>
      <c r="C58" s="101">
        <v>4975</v>
      </c>
      <c r="D58" s="103">
        <v>44972</v>
      </c>
      <c r="E58" s="50"/>
    </row>
    <row r="59" spans="1:5" ht="19.5" customHeight="1" x14ac:dyDescent="0.2">
      <c r="A59" s="61" t="s">
        <v>351</v>
      </c>
      <c r="B59" s="174" t="s">
        <v>337</v>
      </c>
      <c r="C59" s="101">
        <v>4972.07</v>
      </c>
      <c r="D59" s="103">
        <v>44985</v>
      </c>
      <c r="E59" s="50"/>
    </row>
    <row r="60" spans="1:5" ht="19.5" customHeight="1" x14ac:dyDescent="0.2">
      <c r="A60" s="61" t="s">
        <v>352</v>
      </c>
      <c r="B60" s="174" t="s">
        <v>221</v>
      </c>
      <c r="C60" s="101">
        <v>4868.0200000000004</v>
      </c>
      <c r="D60" s="103">
        <v>44979</v>
      </c>
      <c r="E60" s="50"/>
    </row>
    <row r="61" spans="1:5" ht="19.5" customHeight="1" x14ac:dyDescent="0.2">
      <c r="A61" s="61" t="s">
        <v>353</v>
      </c>
      <c r="B61" s="174" t="s">
        <v>228</v>
      </c>
      <c r="C61" s="101">
        <v>4602.28</v>
      </c>
      <c r="D61" s="103">
        <v>44959</v>
      </c>
      <c r="E61" s="50"/>
    </row>
    <row r="62" spans="1:5" ht="19.5" customHeight="1" x14ac:dyDescent="0.2">
      <c r="A62" s="61" t="s">
        <v>112</v>
      </c>
      <c r="B62" s="174" t="s">
        <v>98</v>
      </c>
      <c r="C62" s="101">
        <v>4504.53</v>
      </c>
      <c r="D62" s="103">
        <v>44959</v>
      </c>
      <c r="E62" s="50"/>
    </row>
    <row r="63" spans="1:5" ht="19.5" customHeight="1" x14ac:dyDescent="0.2">
      <c r="A63" s="61" t="s">
        <v>160</v>
      </c>
      <c r="B63" s="174" t="s">
        <v>88</v>
      </c>
      <c r="C63" s="101">
        <v>4333.34</v>
      </c>
      <c r="D63" s="103">
        <v>44963</v>
      </c>
      <c r="E63" s="50"/>
    </row>
    <row r="64" spans="1:5" ht="19.5" customHeight="1" x14ac:dyDescent="0.2">
      <c r="A64" s="61" t="s">
        <v>83</v>
      </c>
      <c r="B64" s="174" t="s">
        <v>81</v>
      </c>
      <c r="C64" s="101">
        <v>4256.8900000000003</v>
      </c>
      <c r="D64" s="103">
        <v>44972</v>
      </c>
      <c r="E64" s="50"/>
    </row>
    <row r="65" spans="1:5" ht="19.5" customHeight="1" x14ac:dyDescent="0.2">
      <c r="A65" s="61" t="s">
        <v>354</v>
      </c>
      <c r="B65" s="174" t="s">
        <v>355</v>
      </c>
      <c r="C65" s="101">
        <v>4228.42</v>
      </c>
      <c r="D65" s="103">
        <v>44959</v>
      </c>
      <c r="E65" s="50"/>
    </row>
    <row r="66" spans="1:5" ht="19.5" customHeight="1" x14ac:dyDescent="0.2">
      <c r="A66" s="61" t="s">
        <v>356</v>
      </c>
      <c r="B66" s="174" t="s">
        <v>357</v>
      </c>
      <c r="C66" s="101">
        <v>4200</v>
      </c>
      <c r="D66" s="103">
        <v>44959</v>
      </c>
      <c r="E66" s="50"/>
    </row>
    <row r="67" spans="1:5" ht="19.5" customHeight="1" x14ac:dyDescent="0.2">
      <c r="A67" s="61" t="s">
        <v>358</v>
      </c>
      <c r="B67" s="174" t="s">
        <v>226</v>
      </c>
      <c r="C67" s="101">
        <v>4117</v>
      </c>
      <c r="D67" s="103">
        <v>44966</v>
      </c>
      <c r="E67" s="50"/>
    </row>
    <row r="68" spans="1:5" ht="19.5" customHeight="1" x14ac:dyDescent="0.2">
      <c r="A68" s="61" t="s">
        <v>218</v>
      </c>
      <c r="B68" s="174" t="s">
        <v>129</v>
      </c>
      <c r="C68" s="101">
        <v>3750</v>
      </c>
      <c r="D68" s="103">
        <v>44965</v>
      </c>
      <c r="E68" s="50"/>
    </row>
    <row r="69" spans="1:5" ht="19.5" customHeight="1" x14ac:dyDescent="0.2">
      <c r="A69" s="61" t="s">
        <v>113</v>
      </c>
      <c r="B69" s="174" t="s">
        <v>359</v>
      </c>
      <c r="C69" s="101">
        <v>3722.2</v>
      </c>
      <c r="D69" s="103">
        <v>44963</v>
      </c>
      <c r="E69" s="50"/>
    </row>
    <row r="70" spans="1:5" ht="19.5" customHeight="1" x14ac:dyDescent="0.2">
      <c r="A70" s="61" t="s">
        <v>202</v>
      </c>
      <c r="B70" s="174" t="s">
        <v>360</v>
      </c>
      <c r="C70" s="101">
        <v>3715</v>
      </c>
      <c r="D70" s="103">
        <v>44979</v>
      </c>
      <c r="E70" s="50"/>
    </row>
    <row r="71" spans="1:5" ht="19.5" customHeight="1" x14ac:dyDescent="0.2">
      <c r="A71" s="61" t="s">
        <v>361</v>
      </c>
      <c r="B71" s="174" t="s">
        <v>362</v>
      </c>
      <c r="C71" s="101">
        <v>3700</v>
      </c>
      <c r="D71" s="103">
        <v>44972</v>
      </c>
      <c r="E71" s="50"/>
    </row>
    <row r="72" spans="1:5" ht="19.5" customHeight="1" x14ac:dyDescent="0.2">
      <c r="A72" s="61" t="s">
        <v>91</v>
      </c>
      <c r="B72" s="174" t="s">
        <v>213</v>
      </c>
      <c r="C72" s="101">
        <v>3680.5</v>
      </c>
      <c r="D72" s="103">
        <v>44966</v>
      </c>
      <c r="E72" s="50"/>
    </row>
    <row r="73" spans="1:5" ht="19.5" customHeight="1" x14ac:dyDescent="0.2">
      <c r="A73" s="61" t="s">
        <v>91</v>
      </c>
      <c r="B73" s="174" t="s">
        <v>213</v>
      </c>
      <c r="C73" s="101">
        <v>3615</v>
      </c>
      <c r="D73" s="103">
        <v>44985</v>
      </c>
      <c r="E73" s="50"/>
    </row>
    <row r="74" spans="1:5" ht="19.5" customHeight="1" x14ac:dyDescent="0.2">
      <c r="A74" s="61" t="s">
        <v>207</v>
      </c>
      <c r="B74" s="174" t="s">
        <v>208</v>
      </c>
      <c r="C74" s="101">
        <v>3523.1</v>
      </c>
      <c r="D74" s="103">
        <v>44979</v>
      </c>
      <c r="E74" s="50"/>
    </row>
    <row r="75" spans="1:5" ht="19.5" customHeight="1" x14ac:dyDescent="0.2">
      <c r="A75" s="61" t="s">
        <v>363</v>
      </c>
      <c r="B75" s="174" t="s">
        <v>364</v>
      </c>
      <c r="C75" s="101">
        <v>3500</v>
      </c>
      <c r="D75" s="103">
        <v>44965</v>
      </c>
      <c r="E75" s="50"/>
    </row>
    <row r="76" spans="1:5" ht="19.5" customHeight="1" x14ac:dyDescent="0.2">
      <c r="A76" s="61" t="s">
        <v>212</v>
      </c>
      <c r="B76" s="174" t="s">
        <v>86</v>
      </c>
      <c r="C76" s="101">
        <v>3389.16</v>
      </c>
      <c r="D76" s="103">
        <v>44965</v>
      </c>
      <c r="E76" s="50"/>
    </row>
    <row r="77" spans="1:5" ht="19.5" customHeight="1" x14ac:dyDescent="0.2">
      <c r="A77" s="61" t="s">
        <v>165</v>
      </c>
      <c r="B77" s="174" t="s">
        <v>211</v>
      </c>
      <c r="C77" s="101">
        <v>3287.27</v>
      </c>
      <c r="D77" s="103">
        <v>44972</v>
      </c>
      <c r="E77" s="50"/>
    </row>
    <row r="78" spans="1:5" ht="19.5" customHeight="1" x14ac:dyDescent="0.2">
      <c r="A78" s="61" t="s">
        <v>218</v>
      </c>
      <c r="B78" s="174" t="s">
        <v>219</v>
      </c>
      <c r="C78" s="101">
        <v>3250</v>
      </c>
      <c r="D78" s="103">
        <v>44979</v>
      </c>
      <c r="E78" s="50"/>
    </row>
    <row r="79" spans="1:5" ht="19.5" customHeight="1" x14ac:dyDescent="0.2">
      <c r="A79" s="61" t="s">
        <v>133</v>
      </c>
      <c r="B79" s="174" t="s">
        <v>103</v>
      </c>
      <c r="C79" s="101">
        <v>3185.27</v>
      </c>
      <c r="D79" s="103">
        <v>44965</v>
      </c>
      <c r="E79" s="50"/>
    </row>
    <row r="80" spans="1:5" ht="19.5" customHeight="1" x14ac:dyDescent="0.2">
      <c r="A80" s="61" t="s">
        <v>365</v>
      </c>
      <c r="B80" s="174" t="s">
        <v>366</v>
      </c>
      <c r="C80" s="101">
        <v>3153</v>
      </c>
      <c r="D80" s="103">
        <v>44966</v>
      </c>
      <c r="E80" s="50"/>
    </row>
    <row r="81" spans="1:5" ht="19.5" customHeight="1" x14ac:dyDescent="0.2">
      <c r="A81" s="61" t="s">
        <v>242</v>
      </c>
      <c r="B81" s="174" t="s">
        <v>367</v>
      </c>
      <c r="C81" s="101">
        <v>3025</v>
      </c>
      <c r="D81" s="103">
        <v>44972</v>
      </c>
      <c r="E81" s="50"/>
    </row>
    <row r="82" spans="1:5" ht="19.5" customHeight="1" x14ac:dyDescent="0.2">
      <c r="A82" s="61" t="s">
        <v>368</v>
      </c>
      <c r="B82" s="174" t="s">
        <v>223</v>
      </c>
      <c r="C82" s="101">
        <v>3000</v>
      </c>
      <c r="D82" s="103">
        <v>44972</v>
      </c>
      <c r="E82" s="50"/>
    </row>
    <row r="83" spans="1:5" ht="19.5" customHeight="1" x14ac:dyDescent="0.2">
      <c r="A83" s="61" t="s">
        <v>215</v>
      </c>
      <c r="B83" s="174" t="s">
        <v>216</v>
      </c>
      <c r="C83" s="101">
        <v>3000</v>
      </c>
      <c r="D83" s="103">
        <v>44979</v>
      </c>
      <c r="E83" s="50"/>
    </row>
    <row r="84" spans="1:5" ht="19.5" customHeight="1" x14ac:dyDescent="0.2">
      <c r="A84" s="61" t="s">
        <v>133</v>
      </c>
      <c r="B84" s="174" t="s">
        <v>103</v>
      </c>
      <c r="C84" s="101">
        <v>2935.78</v>
      </c>
      <c r="D84" s="103">
        <v>44966</v>
      </c>
      <c r="E84" s="50"/>
    </row>
    <row r="85" spans="1:5" ht="19.5" customHeight="1" x14ac:dyDescent="0.2">
      <c r="A85" s="61" t="s">
        <v>143</v>
      </c>
      <c r="B85" s="174" t="s">
        <v>86</v>
      </c>
      <c r="C85" s="101">
        <v>2861.75</v>
      </c>
      <c r="D85" s="103">
        <v>44979</v>
      </c>
      <c r="E85" s="50"/>
    </row>
    <row r="86" spans="1:5" ht="19.5" customHeight="1" x14ac:dyDescent="0.2">
      <c r="A86" s="61" t="s">
        <v>369</v>
      </c>
      <c r="B86" s="174" t="s">
        <v>221</v>
      </c>
      <c r="C86" s="101">
        <v>2846.5</v>
      </c>
      <c r="D86" s="103">
        <v>44972</v>
      </c>
      <c r="E86" s="50"/>
    </row>
    <row r="87" spans="1:5" ht="19.5" customHeight="1" x14ac:dyDescent="0.2">
      <c r="A87" s="61" t="s">
        <v>370</v>
      </c>
      <c r="B87" s="174" t="s">
        <v>371</v>
      </c>
      <c r="C87" s="101">
        <v>2695</v>
      </c>
      <c r="D87" s="103">
        <v>44977</v>
      </c>
      <c r="E87" s="50"/>
    </row>
    <row r="88" spans="1:5" ht="19.5" customHeight="1" x14ac:dyDescent="0.2">
      <c r="A88" s="61" t="s">
        <v>372</v>
      </c>
      <c r="B88" s="174" t="s">
        <v>373</v>
      </c>
      <c r="C88" s="101">
        <v>2610.73</v>
      </c>
      <c r="D88" s="103">
        <v>44979</v>
      </c>
      <c r="E88" s="50"/>
    </row>
    <row r="89" spans="1:5" ht="19.5" customHeight="1" x14ac:dyDescent="0.2">
      <c r="A89" s="61" t="s">
        <v>374</v>
      </c>
      <c r="B89" s="174" t="s">
        <v>86</v>
      </c>
      <c r="C89" s="101">
        <v>2586.61</v>
      </c>
      <c r="D89" s="103">
        <v>44965</v>
      </c>
      <c r="E89" s="50"/>
    </row>
    <row r="90" spans="1:5" ht="19.5" customHeight="1" x14ac:dyDescent="0.2">
      <c r="A90" s="61" t="s">
        <v>143</v>
      </c>
      <c r="B90" s="174" t="s">
        <v>86</v>
      </c>
      <c r="C90" s="101">
        <v>2561</v>
      </c>
      <c r="D90" s="103">
        <v>44985</v>
      </c>
      <c r="E90" s="50"/>
    </row>
    <row r="91" spans="1:5" ht="19.5" customHeight="1" x14ac:dyDescent="0.2">
      <c r="A91" s="61" t="s">
        <v>84</v>
      </c>
      <c r="B91" s="174" t="s">
        <v>85</v>
      </c>
      <c r="C91" s="101">
        <v>2545.4</v>
      </c>
      <c r="D91" s="103">
        <v>44959</v>
      </c>
      <c r="E91" s="50"/>
    </row>
    <row r="92" spans="1:5" ht="19.5" customHeight="1" x14ac:dyDescent="0.2">
      <c r="A92" s="61" t="s">
        <v>375</v>
      </c>
      <c r="B92" s="174" t="s">
        <v>241</v>
      </c>
      <c r="C92" s="101">
        <v>2538</v>
      </c>
      <c r="D92" s="103">
        <v>44966</v>
      </c>
      <c r="E92" s="50"/>
    </row>
    <row r="93" spans="1:5" ht="19.5" customHeight="1" x14ac:dyDescent="0.2">
      <c r="A93" s="61" t="s">
        <v>94</v>
      </c>
      <c r="B93" s="174" t="s">
        <v>95</v>
      </c>
      <c r="C93" s="101">
        <v>2493.75</v>
      </c>
      <c r="D93" s="103">
        <v>44965</v>
      </c>
      <c r="E93" s="50"/>
    </row>
    <row r="94" spans="1:5" ht="19.5" customHeight="1" x14ac:dyDescent="0.2">
      <c r="A94" s="61" t="s">
        <v>113</v>
      </c>
      <c r="B94" s="174" t="s">
        <v>221</v>
      </c>
      <c r="C94" s="101">
        <v>2427</v>
      </c>
      <c r="D94" s="103">
        <v>44972</v>
      </c>
      <c r="E94" s="50"/>
    </row>
    <row r="95" spans="1:5" ht="19.5" customHeight="1" x14ac:dyDescent="0.2">
      <c r="A95" s="61" t="s">
        <v>142</v>
      </c>
      <c r="B95" s="174" t="s">
        <v>87</v>
      </c>
      <c r="C95" s="101">
        <v>2390.79</v>
      </c>
      <c r="D95" s="103">
        <v>44965</v>
      </c>
      <c r="E95" s="50"/>
    </row>
    <row r="96" spans="1:5" ht="19.5" customHeight="1" x14ac:dyDescent="0.2">
      <c r="A96" s="61" t="s">
        <v>376</v>
      </c>
      <c r="B96" s="174" t="s">
        <v>85</v>
      </c>
      <c r="C96" s="101">
        <v>2270</v>
      </c>
      <c r="D96" s="103">
        <v>44979</v>
      </c>
      <c r="E96" s="50"/>
    </row>
    <row r="97" spans="1:5" ht="19.5" customHeight="1" x14ac:dyDescent="0.2">
      <c r="A97" s="61" t="s">
        <v>301</v>
      </c>
      <c r="B97" s="174" t="s">
        <v>377</v>
      </c>
      <c r="C97" s="101">
        <v>2250</v>
      </c>
      <c r="D97" s="103">
        <v>44985</v>
      </c>
      <c r="E97" s="50"/>
    </row>
    <row r="98" spans="1:5" ht="19.5" customHeight="1" x14ac:dyDescent="0.2">
      <c r="A98" s="61" t="s">
        <v>375</v>
      </c>
      <c r="B98" s="174" t="s">
        <v>378</v>
      </c>
      <c r="C98" s="101">
        <v>2205</v>
      </c>
      <c r="D98" s="103">
        <v>44985</v>
      </c>
      <c r="E98" s="50"/>
    </row>
    <row r="99" spans="1:5" ht="19.5" customHeight="1" x14ac:dyDescent="0.2">
      <c r="A99" s="61" t="s">
        <v>379</v>
      </c>
      <c r="B99" s="174" t="s">
        <v>226</v>
      </c>
      <c r="C99" s="101">
        <v>2178</v>
      </c>
      <c r="D99" s="103">
        <v>44985</v>
      </c>
      <c r="E99" s="50"/>
    </row>
    <row r="100" spans="1:5" ht="19.5" customHeight="1" x14ac:dyDescent="0.2">
      <c r="A100" s="61" t="s">
        <v>354</v>
      </c>
      <c r="B100" s="174" t="s">
        <v>355</v>
      </c>
      <c r="C100" s="101">
        <v>2120.4699999999998</v>
      </c>
      <c r="D100" s="103">
        <v>44985</v>
      </c>
      <c r="E100" s="50"/>
    </row>
    <row r="101" spans="1:5" ht="19.5" customHeight="1" x14ac:dyDescent="0.2">
      <c r="A101" s="61" t="s">
        <v>380</v>
      </c>
      <c r="B101" s="174" t="s">
        <v>381</v>
      </c>
      <c r="C101" s="101">
        <v>2055</v>
      </c>
      <c r="D101" s="103">
        <v>44965</v>
      </c>
      <c r="E101" s="50"/>
    </row>
    <row r="102" spans="1:5" ht="19.5" customHeight="1" x14ac:dyDescent="0.2">
      <c r="A102" s="61" t="s">
        <v>382</v>
      </c>
      <c r="B102" s="174" t="s">
        <v>383</v>
      </c>
      <c r="C102" s="101">
        <v>2050</v>
      </c>
      <c r="D102" s="103">
        <v>44959</v>
      </c>
      <c r="E102" s="50"/>
    </row>
    <row r="103" spans="1:5" ht="19.5" customHeight="1" x14ac:dyDescent="0.2">
      <c r="A103" s="61" t="s">
        <v>384</v>
      </c>
      <c r="B103" s="174" t="s">
        <v>385</v>
      </c>
      <c r="C103" s="101">
        <v>2000</v>
      </c>
      <c r="D103" s="103">
        <v>44966</v>
      </c>
      <c r="E103" s="50"/>
    </row>
    <row r="104" spans="1:5" ht="19.5" customHeight="1" x14ac:dyDescent="0.2">
      <c r="A104" s="61" t="s">
        <v>144</v>
      </c>
      <c r="B104" s="174" t="s">
        <v>386</v>
      </c>
      <c r="C104" s="101">
        <v>2000</v>
      </c>
      <c r="D104" s="103">
        <v>44966</v>
      </c>
      <c r="E104" s="50"/>
    </row>
    <row r="105" spans="1:5" ht="19.5" customHeight="1" x14ac:dyDescent="0.2">
      <c r="A105" s="61" t="s">
        <v>100</v>
      </c>
      <c r="B105" s="174" t="s">
        <v>95</v>
      </c>
      <c r="C105" s="101">
        <v>1999.92</v>
      </c>
      <c r="D105" s="103">
        <v>44985</v>
      </c>
      <c r="E105" s="50"/>
    </row>
    <row r="106" spans="1:5" ht="19.5" customHeight="1" x14ac:dyDescent="0.2">
      <c r="A106" s="61" t="s">
        <v>118</v>
      </c>
      <c r="B106" s="174" t="s">
        <v>129</v>
      </c>
      <c r="C106" s="101">
        <v>1994.13</v>
      </c>
      <c r="D106" s="103">
        <v>44966</v>
      </c>
      <c r="E106" s="50"/>
    </row>
    <row r="107" spans="1:5" ht="19.5" customHeight="1" x14ac:dyDescent="0.2">
      <c r="A107" s="61" t="s">
        <v>387</v>
      </c>
      <c r="B107" s="174" t="s">
        <v>388</v>
      </c>
      <c r="C107" s="101">
        <v>1932.83</v>
      </c>
      <c r="D107" s="103">
        <v>44959</v>
      </c>
      <c r="E107" s="50"/>
    </row>
    <row r="108" spans="1:5" ht="19.5" customHeight="1" x14ac:dyDescent="0.2">
      <c r="A108" s="61" t="s">
        <v>227</v>
      </c>
      <c r="B108" s="174" t="s">
        <v>389</v>
      </c>
      <c r="C108" s="101">
        <v>1873.12</v>
      </c>
      <c r="D108" s="103">
        <v>44966</v>
      </c>
      <c r="E108" s="50"/>
    </row>
    <row r="109" spans="1:5" ht="19.5" customHeight="1" x14ac:dyDescent="0.2">
      <c r="A109" s="61" t="s">
        <v>205</v>
      </c>
      <c r="B109" s="174" t="s">
        <v>390</v>
      </c>
      <c r="C109" s="101">
        <v>1820.7</v>
      </c>
      <c r="D109" s="103">
        <v>44966</v>
      </c>
      <c r="E109" s="50"/>
    </row>
    <row r="110" spans="1:5" ht="19.5" customHeight="1" x14ac:dyDescent="0.2">
      <c r="A110" s="61" t="s">
        <v>267</v>
      </c>
      <c r="B110" s="174" t="s">
        <v>391</v>
      </c>
      <c r="C110" s="101">
        <v>1792.92</v>
      </c>
      <c r="D110" s="103">
        <v>44985</v>
      </c>
      <c r="E110" s="50"/>
    </row>
    <row r="111" spans="1:5" ht="19.5" customHeight="1" x14ac:dyDescent="0.2">
      <c r="A111" s="61" t="s">
        <v>392</v>
      </c>
      <c r="B111" s="174" t="s">
        <v>105</v>
      </c>
      <c r="C111" s="101">
        <v>1790.77</v>
      </c>
      <c r="D111" s="103">
        <v>44979</v>
      </c>
      <c r="E111" s="50"/>
    </row>
    <row r="112" spans="1:5" ht="19.5" customHeight="1" x14ac:dyDescent="0.2">
      <c r="A112" s="61" t="s">
        <v>393</v>
      </c>
      <c r="B112" s="174" t="s">
        <v>394</v>
      </c>
      <c r="C112" s="101">
        <v>1788.67</v>
      </c>
      <c r="D112" s="103">
        <v>44963</v>
      </c>
      <c r="E112" s="50"/>
    </row>
    <row r="113" spans="1:5" ht="19.5" customHeight="1" x14ac:dyDescent="0.2">
      <c r="A113" s="61" t="s">
        <v>121</v>
      </c>
      <c r="B113" s="174" t="s">
        <v>225</v>
      </c>
      <c r="C113" s="101">
        <v>1765.5</v>
      </c>
      <c r="D113" s="103">
        <v>44963</v>
      </c>
      <c r="E113" s="50"/>
    </row>
    <row r="114" spans="1:5" ht="19.5" customHeight="1" x14ac:dyDescent="0.2">
      <c r="A114" s="61" t="s">
        <v>111</v>
      </c>
      <c r="B114" s="174" t="s">
        <v>395</v>
      </c>
      <c r="C114" s="101">
        <v>1762.48</v>
      </c>
      <c r="D114" s="103">
        <v>44985</v>
      </c>
      <c r="E114" s="50"/>
    </row>
    <row r="115" spans="1:5" ht="19.5" customHeight="1" x14ac:dyDescent="0.2">
      <c r="A115" s="61" t="s">
        <v>134</v>
      </c>
      <c r="B115" s="174" t="s">
        <v>99</v>
      </c>
      <c r="C115" s="101">
        <v>1742.65</v>
      </c>
      <c r="D115" s="103">
        <v>44963</v>
      </c>
      <c r="E115" s="50"/>
    </row>
    <row r="116" spans="1:5" ht="19.5" customHeight="1" x14ac:dyDescent="0.2">
      <c r="A116" s="61" t="s">
        <v>134</v>
      </c>
      <c r="B116" s="174" t="s">
        <v>99</v>
      </c>
      <c r="C116" s="101">
        <v>1703.85</v>
      </c>
      <c r="D116" s="103">
        <v>44972</v>
      </c>
      <c r="E116" s="50"/>
    </row>
    <row r="117" spans="1:5" ht="19.5" customHeight="1" x14ac:dyDescent="0.2">
      <c r="A117" s="61" t="s">
        <v>135</v>
      </c>
      <c r="B117" s="174" t="s">
        <v>225</v>
      </c>
      <c r="C117" s="101">
        <v>1693.38</v>
      </c>
      <c r="D117" s="103">
        <v>44959</v>
      </c>
      <c r="E117" s="50"/>
    </row>
    <row r="118" spans="1:5" ht="19.5" customHeight="1" x14ac:dyDescent="0.2">
      <c r="A118" s="61" t="s">
        <v>396</v>
      </c>
      <c r="B118" s="174" t="s">
        <v>397</v>
      </c>
      <c r="C118" s="101">
        <v>1671</v>
      </c>
      <c r="D118" s="103">
        <v>44979</v>
      </c>
      <c r="E118" s="50"/>
    </row>
    <row r="119" spans="1:5" ht="19.5" customHeight="1" x14ac:dyDescent="0.2">
      <c r="A119" s="61" t="s">
        <v>167</v>
      </c>
      <c r="B119" s="174" t="s">
        <v>398</v>
      </c>
      <c r="C119" s="101">
        <v>1631.49</v>
      </c>
      <c r="D119" s="103">
        <v>44963</v>
      </c>
      <c r="E119" s="50"/>
    </row>
    <row r="120" spans="1:5" ht="19.5" customHeight="1" x14ac:dyDescent="0.2">
      <c r="A120" s="61" t="s">
        <v>399</v>
      </c>
      <c r="B120" s="174" t="s">
        <v>400</v>
      </c>
      <c r="C120" s="101">
        <v>1622.98</v>
      </c>
      <c r="D120" s="103">
        <v>44985</v>
      </c>
      <c r="E120" s="50"/>
    </row>
    <row r="121" spans="1:5" ht="19.5" customHeight="1" x14ac:dyDescent="0.2">
      <c r="A121" s="61" t="s">
        <v>255</v>
      </c>
      <c r="B121" s="174" t="s">
        <v>401</v>
      </c>
      <c r="C121" s="101">
        <v>1616.32</v>
      </c>
      <c r="D121" s="103">
        <v>44963</v>
      </c>
      <c r="E121" s="50"/>
    </row>
    <row r="122" spans="1:5" ht="19.5" customHeight="1" x14ac:dyDescent="0.2">
      <c r="A122" s="61" t="s">
        <v>135</v>
      </c>
      <c r="B122" s="174" t="s">
        <v>225</v>
      </c>
      <c r="C122" s="101">
        <v>1612.66</v>
      </c>
      <c r="D122" s="103">
        <v>44979</v>
      </c>
      <c r="E122" s="50"/>
    </row>
    <row r="123" spans="1:5" ht="19.5" customHeight="1" x14ac:dyDescent="0.2">
      <c r="A123" s="61" t="s">
        <v>402</v>
      </c>
      <c r="B123" s="174" t="s">
        <v>248</v>
      </c>
      <c r="C123" s="101">
        <v>1600</v>
      </c>
      <c r="D123" s="103">
        <v>44965</v>
      </c>
      <c r="E123" s="50"/>
    </row>
    <row r="124" spans="1:5" ht="19.5" customHeight="1" x14ac:dyDescent="0.2">
      <c r="A124" s="61" t="s">
        <v>403</v>
      </c>
      <c r="B124" s="174" t="s">
        <v>221</v>
      </c>
      <c r="C124" s="101">
        <v>1584.97</v>
      </c>
      <c r="D124" s="103">
        <v>44979</v>
      </c>
      <c r="E124" s="50"/>
    </row>
    <row r="125" spans="1:5" ht="19.5" customHeight="1" x14ac:dyDescent="0.2">
      <c r="A125" s="61" t="s">
        <v>404</v>
      </c>
      <c r="B125" s="174" t="s">
        <v>221</v>
      </c>
      <c r="C125" s="101">
        <v>1576.25</v>
      </c>
      <c r="D125" s="103">
        <v>44972</v>
      </c>
      <c r="E125" s="50"/>
    </row>
    <row r="126" spans="1:5" ht="19.5" customHeight="1" x14ac:dyDescent="0.2">
      <c r="A126" s="61" t="s">
        <v>405</v>
      </c>
      <c r="B126" s="174" t="s">
        <v>406</v>
      </c>
      <c r="C126" s="101">
        <v>1548.39</v>
      </c>
      <c r="D126" s="103">
        <v>44963</v>
      </c>
      <c r="E126" s="50"/>
    </row>
    <row r="127" spans="1:5" ht="19.5" customHeight="1" x14ac:dyDescent="0.2">
      <c r="A127" s="61" t="s">
        <v>222</v>
      </c>
      <c r="B127" s="174" t="s">
        <v>86</v>
      </c>
      <c r="C127" s="101">
        <v>1520</v>
      </c>
      <c r="D127" s="103">
        <v>44963</v>
      </c>
      <c r="E127" s="50"/>
    </row>
    <row r="128" spans="1:5" ht="19.5" customHeight="1" x14ac:dyDescent="0.2">
      <c r="A128" s="61" t="s">
        <v>407</v>
      </c>
      <c r="B128" s="174" t="s">
        <v>408</v>
      </c>
      <c r="C128" s="101">
        <v>1500</v>
      </c>
      <c r="D128" s="103">
        <v>44979</v>
      </c>
      <c r="E128" s="50"/>
    </row>
    <row r="129" spans="1:5" ht="19.5" customHeight="1" x14ac:dyDescent="0.2">
      <c r="A129" s="61" t="s">
        <v>409</v>
      </c>
      <c r="B129" s="174" t="s">
        <v>410</v>
      </c>
      <c r="C129" s="101">
        <v>1494.45</v>
      </c>
      <c r="D129" s="103">
        <v>44979</v>
      </c>
      <c r="E129" s="50"/>
    </row>
    <row r="130" spans="1:5" ht="19.5" customHeight="1" x14ac:dyDescent="0.2">
      <c r="A130" s="61" t="s">
        <v>411</v>
      </c>
      <c r="B130" s="174" t="s">
        <v>86</v>
      </c>
      <c r="C130" s="101">
        <v>1452</v>
      </c>
      <c r="D130" s="103">
        <v>44963</v>
      </c>
      <c r="E130" s="50"/>
    </row>
    <row r="131" spans="1:5" ht="19.5" customHeight="1" x14ac:dyDescent="0.2">
      <c r="A131" s="61" t="s">
        <v>412</v>
      </c>
      <c r="B131" s="174" t="s">
        <v>413</v>
      </c>
      <c r="C131" s="101">
        <v>1436.43</v>
      </c>
      <c r="D131" s="103">
        <v>44979</v>
      </c>
      <c r="E131" s="50"/>
    </row>
    <row r="132" spans="1:5" ht="19.5" customHeight="1" x14ac:dyDescent="0.2">
      <c r="A132" s="61" t="s">
        <v>113</v>
      </c>
      <c r="B132" s="174" t="s">
        <v>138</v>
      </c>
      <c r="C132" s="101">
        <v>1425</v>
      </c>
      <c r="D132" s="103">
        <v>44959</v>
      </c>
      <c r="E132" s="50"/>
    </row>
    <row r="133" spans="1:5" ht="19.5" customHeight="1" x14ac:dyDescent="0.2">
      <c r="A133" s="61" t="s">
        <v>101</v>
      </c>
      <c r="B133" s="174" t="s">
        <v>93</v>
      </c>
      <c r="C133" s="101">
        <v>1376.76</v>
      </c>
      <c r="D133" s="103">
        <v>44985</v>
      </c>
      <c r="E133" s="50"/>
    </row>
    <row r="134" spans="1:5" ht="19.5" customHeight="1" x14ac:dyDescent="0.2">
      <c r="A134" s="61" t="s">
        <v>84</v>
      </c>
      <c r="B134" s="174" t="s">
        <v>96</v>
      </c>
      <c r="C134" s="101">
        <v>1353.55</v>
      </c>
      <c r="D134" s="103">
        <v>44979</v>
      </c>
      <c r="E134" s="50"/>
    </row>
    <row r="135" spans="1:5" ht="19.5" customHeight="1" x14ac:dyDescent="0.2">
      <c r="A135" s="61" t="s">
        <v>153</v>
      </c>
      <c r="B135" s="174" t="s">
        <v>414</v>
      </c>
      <c r="C135" s="101">
        <v>1311</v>
      </c>
      <c r="D135" s="103">
        <v>44963</v>
      </c>
      <c r="E135" s="50"/>
    </row>
    <row r="136" spans="1:5" ht="19.5" customHeight="1" x14ac:dyDescent="0.2">
      <c r="A136" s="61" t="s">
        <v>234</v>
      </c>
      <c r="B136" s="174" t="s">
        <v>235</v>
      </c>
      <c r="C136" s="101">
        <v>1301</v>
      </c>
      <c r="D136" s="103">
        <v>44963</v>
      </c>
      <c r="E136" s="50"/>
    </row>
    <row r="137" spans="1:5" ht="19.5" customHeight="1" x14ac:dyDescent="0.2">
      <c r="A137" s="61" t="s">
        <v>415</v>
      </c>
      <c r="B137" s="174" t="s">
        <v>416</v>
      </c>
      <c r="C137" s="101">
        <v>1235</v>
      </c>
      <c r="D137" s="103">
        <v>44972</v>
      </c>
      <c r="E137" s="50"/>
    </row>
    <row r="138" spans="1:5" ht="19.5" customHeight="1" x14ac:dyDescent="0.2">
      <c r="A138" s="61" t="s">
        <v>101</v>
      </c>
      <c r="B138" s="174" t="s">
        <v>93</v>
      </c>
      <c r="C138" s="101">
        <v>1204.5899999999999</v>
      </c>
      <c r="D138" s="103">
        <v>44963</v>
      </c>
      <c r="E138" s="50"/>
    </row>
    <row r="139" spans="1:5" ht="19.5" customHeight="1" x14ac:dyDescent="0.2">
      <c r="A139" s="61" t="s">
        <v>97</v>
      </c>
      <c r="B139" s="174" t="s">
        <v>87</v>
      </c>
      <c r="C139" s="101">
        <v>1203.71</v>
      </c>
      <c r="D139" s="103">
        <v>44966</v>
      </c>
      <c r="E139" s="50"/>
    </row>
    <row r="140" spans="1:5" ht="19.5" customHeight="1" x14ac:dyDescent="0.2">
      <c r="A140" s="61" t="s">
        <v>91</v>
      </c>
      <c r="B140" s="174" t="s">
        <v>417</v>
      </c>
      <c r="C140" s="101">
        <v>1201.8399999999999</v>
      </c>
      <c r="D140" s="103">
        <v>44972</v>
      </c>
      <c r="E140" s="50"/>
    </row>
    <row r="141" spans="1:5" ht="19.5" customHeight="1" x14ac:dyDescent="0.2">
      <c r="A141" s="61" t="s">
        <v>144</v>
      </c>
      <c r="B141" s="174" t="s">
        <v>418</v>
      </c>
      <c r="C141" s="101">
        <v>1200</v>
      </c>
      <c r="D141" s="103">
        <v>44972</v>
      </c>
      <c r="E141" s="50"/>
    </row>
    <row r="142" spans="1:5" ht="19.5" customHeight="1" x14ac:dyDescent="0.2">
      <c r="A142" s="61" t="s">
        <v>231</v>
      </c>
      <c r="B142" s="174" t="s">
        <v>103</v>
      </c>
      <c r="C142" s="101">
        <v>1185.22</v>
      </c>
      <c r="D142" s="103">
        <v>44985</v>
      </c>
      <c r="E142" s="50"/>
    </row>
    <row r="143" spans="1:5" ht="19.5" customHeight="1" x14ac:dyDescent="0.2">
      <c r="A143" s="61" t="s">
        <v>278</v>
      </c>
      <c r="B143" s="174" t="s">
        <v>419</v>
      </c>
      <c r="C143" s="101">
        <v>1175</v>
      </c>
      <c r="D143" s="103">
        <v>44979</v>
      </c>
      <c r="E143" s="50"/>
    </row>
    <row r="144" spans="1:5" ht="19.5" customHeight="1" x14ac:dyDescent="0.2">
      <c r="A144" s="61" t="s">
        <v>101</v>
      </c>
      <c r="B144" s="174" t="s">
        <v>93</v>
      </c>
      <c r="C144" s="101">
        <v>1163.01</v>
      </c>
      <c r="D144" s="103">
        <v>44979</v>
      </c>
      <c r="E144" s="50"/>
    </row>
    <row r="145" spans="1:5" ht="19.5" customHeight="1" x14ac:dyDescent="0.2">
      <c r="A145" s="61" t="s">
        <v>420</v>
      </c>
      <c r="B145" s="174" t="s">
        <v>98</v>
      </c>
      <c r="C145" s="101">
        <v>1157.07</v>
      </c>
      <c r="D145" s="103">
        <v>44959</v>
      </c>
      <c r="E145" s="50"/>
    </row>
    <row r="146" spans="1:5" ht="19.5" customHeight="1" x14ac:dyDescent="0.2">
      <c r="A146" s="61" t="s">
        <v>240</v>
      </c>
      <c r="B146" s="174" t="s">
        <v>108</v>
      </c>
      <c r="C146" s="101">
        <v>1153.5999999999999</v>
      </c>
      <c r="D146" s="103">
        <v>44965</v>
      </c>
      <c r="E146" s="50"/>
    </row>
    <row r="147" spans="1:5" ht="19.5" customHeight="1" x14ac:dyDescent="0.2">
      <c r="A147" s="61" t="s">
        <v>161</v>
      </c>
      <c r="B147" s="174" t="s">
        <v>421</v>
      </c>
      <c r="C147" s="101">
        <v>1150</v>
      </c>
      <c r="D147" s="103">
        <v>44966</v>
      </c>
      <c r="E147" s="50"/>
    </row>
    <row r="148" spans="1:5" ht="19.5" customHeight="1" x14ac:dyDescent="0.2">
      <c r="A148" s="61" t="s">
        <v>254</v>
      </c>
      <c r="B148" s="174" t="s">
        <v>103</v>
      </c>
      <c r="C148" s="101">
        <v>1143.1099999999999</v>
      </c>
      <c r="D148" s="103">
        <v>44985</v>
      </c>
      <c r="E148" s="50"/>
    </row>
    <row r="149" spans="1:5" ht="19.5" customHeight="1" x14ac:dyDescent="0.2">
      <c r="A149" s="61" t="s">
        <v>422</v>
      </c>
      <c r="B149" s="174" t="s">
        <v>423</v>
      </c>
      <c r="C149" s="101">
        <v>1095</v>
      </c>
      <c r="D149" s="103">
        <v>44977</v>
      </c>
      <c r="E149" s="50"/>
    </row>
    <row r="150" spans="1:5" ht="19.5" customHeight="1" x14ac:dyDescent="0.2">
      <c r="A150" s="61" t="s">
        <v>137</v>
      </c>
      <c r="B150" s="174" t="s">
        <v>424</v>
      </c>
      <c r="C150" s="101">
        <v>1061.8</v>
      </c>
      <c r="D150" s="103">
        <v>44985</v>
      </c>
      <c r="E150" s="50"/>
    </row>
    <row r="151" spans="1:5" ht="19.5" customHeight="1" x14ac:dyDescent="0.2">
      <c r="A151" s="61" t="s">
        <v>91</v>
      </c>
      <c r="B151" s="174" t="s">
        <v>213</v>
      </c>
      <c r="C151" s="101">
        <v>1043.3800000000001</v>
      </c>
      <c r="D151" s="103">
        <v>44965</v>
      </c>
      <c r="E151" s="50"/>
    </row>
    <row r="152" spans="1:5" ht="19.5" customHeight="1" x14ac:dyDescent="0.2">
      <c r="A152" s="61" t="s">
        <v>104</v>
      </c>
      <c r="B152" s="174" t="s">
        <v>425</v>
      </c>
      <c r="C152" s="101">
        <v>1043.08</v>
      </c>
      <c r="D152" s="103">
        <v>44972</v>
      </c>
      <c r="E152" s="50"/>
    </row>
    <row r="153" spans="1:5" ht="19.5" customHeight="1" x14ac:dyDescent="0.2">
      <c r="A153" s="61" t="s">
        <v>426</v>
      </c>
      <c r="B153" s="174" t="s">
        <v>141</v>
      </c>
      <c r="C153" s="101">
        <v>1028.0899999999999</v>
      </c>
      <c r="D153" s="103">
        <v>44966</v>
      </c>
      <c r="E153" s="50"/>
    </row>
    <row r="154" spans="1:5" ht="19.5" customHeight="1" x14ac:dyDescent="0.2">
      <c r="A154" s="61" t="s">
        <v>100</v>
      </c>
      <c r="B154" s="174" t="s">
        <v>244</v>
      </c>
      <c r="C154" s="101">
        <v>1027.94</v>
      </c>
      <c r="D154" s="103">
        <v>44985</v>
      </c>
      <c r="E154" s="50"/>
    </row>
    <row r="155" spans="1:5" ht="19.5" customHeight="1" x14ac:dyDescent="0.2">
      <c r="A155" s="61" t="s">
        <v>427</v>
      </c>
      <c r="B155" s="174" t="s">
        <v>428</v>
      </c>
      <c r="C155" s="101">
        <v>1020.96</v>
      </c>
      <c r="D155" s="103">
        <v>44972</v>
      </c>
      <c r="E155" s="50"/>
    </row>
    <row r="156" spans="1:5" ht="19.5" customHeight="1" x14ac:dyDescent="0.2">
      <c r="A156" s="61" t="s">
        <v>236</v>
      </c>
      <c r="B156" s="174" t="s">
        <v>237</v>
      </c>
      <c r="C156" s="101">
        <v>1005</v>
      </c>
      <c r="D156" s="103">
        <v>44985</v>
      </c>
      <c r="E156" s="50"/>
    </row>
    <row r="157" spans="1:5" ht="19.5" customHeight="1" x14ac:dyDescent="0.2">
      <c r="A157" s="61" t="s">
        <v>251</v>
      </c>
      <c r="B157" s="174" t="s">
        <v>429</v>
      </c>
      <c r="C157" s="101">
        <v>995</v>
      </c>
      <c r="D157" s="103">
        <v>44959</v>
      </c>
      <c r="E157" s="50"/>
    </row>
    <row r="158" spans="1:5" ht="19.5" customHeight="1" x14ac:dyDescent="0.2">
      <c r="A158" s="61" t="s">
        <v>111</v>
      </c>
      <c r="B158" s="174" t="s">
        <v>430</v>
      </c>
      <c r="C158" s="101">
        <v>991.06</v>
      </c>
      <c r="D158" s="103">
        <v>44979</v>
      </c>
      <c r="E158" s="50"/>
    </row>
    <row r="159" spans="1:5" ht="19.5" customHeight="1" x14ac:dyDescent="0.2">
      <c r="A159" s="61" t="s">
        <v>163</v>
      </c>
      <c r="B159" s="174" t="s">
        <v>102</v>
      </c>
      <c r="C159" s="101">
        <v>987</v>
      </c>
      <c r="D159" s="103">
        <v>44963</v>
      </c>
      <c r="E159" s="50"/>
    </row>
    <row r="160" spans="1:5" ht="19.5" customHeight="1" x14ac:dyDescent="0.2">
      <c r="A160" s="61" t="s">
        <v>113</v>
      </c>
      <c r="B160" s="174" t="s">
        <v>431</v>
      </c>
      <c r="C160" s="101">
        <v>968.89</v>
      </c>
      <c r="D160" s="103">
        <v>44965</v>
      </c>
      <c r="E160" s="50"/>
    </row>
    <row r="161" spans="1:5" ht="19.5" customHeight="1" x14ac:dyDescent="0.2">
      <c r="A161" s="61" t="s">
        <v>91</v>
      </c>
      <c r="B161" s="174" t="s">
        <v>213</v>
      </c>
      <c r="C161" s="101">
        <v>955</v>
      </c>
      <c r="D161" s="103">
        <v>44979</v>
      </c>
      <c r="E161" s="50"/>
    </row>
    <row r="162" spans="1:5" ht="19.5" customHeight="1" x14ac:dyDescent="0.2">
      <c r="A162" s="61" t="s">
        <v>432</v>
      </c>
      <c r="B162" s="174" t="s">
        <v>120</v>
      </c>
      <c r="C162" s="101">
        <v>950</v>
      </c>
      <c r="D162" s="103">
        <v>44985</v>
      </c>
      <c r="E162" s="50"/>
    </row>
    <row r="163" spans="1:5" ht="19.5" customHeight="1" x14ac:dyDescent="0.2">
      <c r="A163" s="61" t="s">
        <v>433</v>
      </c>
      <c r="B163" s="174" t="s">
        <v>434</v>
      </c>
      <c r="C163" s="101">
        <v>949.8</v>
      </c>
      <c r="D163" s="103">
        <v>44963</v>
      </c>
      <c r="E163" s="50"/>
    </row>
    <row r="164" spans="1:5" ht="19.5" customHeight="1" x14ac:dyDescent="0.2">
      <c r="A164" s="61" t="s">
        <v>435</v>
      </c>
      <c r="B164" s="174" t="s">
        <v>96</v>
      </c>
      <c r="C164" s="101">
        <v>945.8</v>
      </c>
      <c r="D164" s="103">
        <v>44965</v>
      </c>
      <c r="E164" s="50"/>
    </row>
    <row r="165" spans="1:5" ht="19.5" customHeight="1" x14ac:dyDescent="0.2">
      <c r="A165" s="61" t="s">
        <v>436</v>
      </c>
      <c r="B165" s="174" t="s">
        <v>437</v>
      </c>
      <c r="C165" s="101">
        <v>945</v>
      </c>
      <c r="D165" s="103">
        <v>44972</v>
      </c>
      <c r="E165" s="50"/>
    </row>
    <row r="166" spans="1:5" ht="19.5" customHeight="1" x14ac:dyDescent="0.2">
      <c r="A166" s="61" t="s">
        <v>234</v>
      </c>
      <c r="B166" s="174" t="s">
        <v>235</v>
      </c>
      <c r="C166" s="101">
        <v>944</v>
      </c>
      <c r="D166" s="103">
        <v>44985</v>
      </c>
      <c r="E166" s="50"/>
    </row>
    <row r="167" spans="1:5" ht="19.5" customHeight="1" x14ac:dyDescent="0.2">
      <c r="A167" s="61" t="s">
        <v>89</v>
      </c>
      <c r="B167" s="174" t="s">
        <v>438</v>
      </c>
      <c r="C167" s="101">
        <v>907.27</v>
      </c>
      <c r="D167" s="103">
        <v>44985</v>
      </c>
      <c r="E167" s="50"/>
    </row>
    <row r="168" spans="1:5" ht="19.5" customHeight="1" x14ac:dyDescent="0.2">
      <c r="A168" s="61" t="s">
        <v>361</v>
      </c>
      <c r="B168" s="174" t="s">
        <v>141</v>
      </c>
      <c r="C168" s="101">
        <v>900</v>
      </c>
      <c r="D168" s="103">
        <v>44972</v>
      </c>
      <c r="E168" s="50"/>
    </row>
    <row r="169" spans="1:5" ht="19.5" customHeight="1" x14ac:dyDescent="0.2">
      <c r="A169" s="61" t="s">
        <v>439</v>
      </c>
      <c r="B169" s="174" t="s">
        <v>92</v>
      </c>
      <c r="C169" s="101">
        <v>898</v>
      </c>
      <c r="D169" s="103">
        <v>44965</v>
      </c>
      <c r="E169" s="50"/>
    </row>
    <row r="170" spans="1:5" ht="19.5" customHeight="1" x14ac:dyDescent="0.2">
      <c r="A170" s="61" t="s">
        <v>440</v>
      </c>
      <c r="B170" s="174" t="s">
        <v>441</v>
      </c>
      <c r="C170" s="101">
        <v>880.89</v>
      </c>
      <c r="D170" s="103">
        <v>44979</v>
      </c>
      <c r="E170" s="50"/>
    </row>
    <row r="171" spans="1:5" ht="19.5" customHeight="1" x14ac:dyDescent="0.2">
      <c r="A171" s="61" t="s">
        <v>165</v>
      </c>
      <c r="B171" s="174" t="s">
        <v>442</v>
      </c>
      <c r="C171" s="101">
        <v>880.22</v>
      </c>
      <c r="D171" s="103">
        <v>44979</v>
      </c>
      <c r="E171" s="50"/>
    </row>
    <row r="172" spans="1:5" ht="19.5" customHeight="1" x14ac:dyDescent="0.2">
      <c r="A172" s="61" t="s">
        <v>172</v>
      </c>
      <c r="B172" s="174" t="s">
        <v>96</v>
      </c>
      <c r="C172" s="101">
        <v>875</v>
      </c>
      <c r="D172" s="103">
        <v>44972</v>
      </c>
      <c r="E172" s="50"/>
    </row>
    <row r="173" spans="1:5" ht="19.5" customHeight="1" x14ac:dyDescent="0.2">
      <c r="A173" s="61" t="s">
        <v>443</v>
      </c>
      <c r="B173" s="174" t="s">
        <v>444</v>
      </c>
      <c r="C173" s="101">
        <v>860.43</v>
      </c>
      <c r="D173" s="103">
        <v>44985</v>
      </c>
      <c r="E173" s="50"/>
    </row>
    <row r="174" spans="1:5" ht="19.5" customHeight="1" x14ac:dyDescent="0.2">
      <c r="A174" s="61" t="s">
        <v>445</v>
      </c>
      <c r="B174" s="174" t="s">
        <v>446</v>
      </c>
      <c r="C174" s="101">
        <v>841.77</v>
      </c>
      <c r="D174" s="103">
        <v>44972</v>
      </c>
      <c r="E174" s="50"/>
    </row>
    <row r="175" spans="1:5" ht="19.5" customHeight="1" x14ac:dyDescent="0.2">
      <c r="A175" s="61" t="s">
        <v>267</v>
      </c>
      <c r="B175" s="174" t="s">
        <v>391</v>
      </c>
      <c r="C175" s="101">
        <v>841.03</v>
      </c>
      <c r="D175" s="103">
        <v>44979</v>
      </c>
      <c r="E175" s="50"/>
    </row>
    <row r="176" spans="1:5" ht="19.5" customHeight="1" x14ac:dyDescent="0.2">
      <c r="A176" s="61" t="s">
        <v>100</v>
      </c>
      <c r="B176" s="174" t="s">
        <v>95</v>
      </c>
      <c r="C176" s="101">
        <v>835.58</v>
      </c>
      <c r="D176" s="103">
        <v>44965</v>
      </c>
      <c r="E176" s="50"/>
    </row>
    <row r="177" spans="1:5" ht="19.5" customHeight="1" x14ac:dyDescent="0.2">
      <c r="A177" s="61" t="s">
        <v>119</v>
      </c>
      <c r="B177" s="174" t="s">
        <v>98</v>
      </c>
      <c r="C177" s="101">
        <v>834.8</v>
      </c>
      <c r="D177" s="103">
        <v>44979</v>
      </c>
      <c r="E177" s="50"/>
    </row>
    <row r="178" spans="1:5" ht="19.5" customHeight="1" x14ac:dyDescent="0.2">
      <c r="A178" s="61" t="s">
        <v>255</v>
      </c>
      <c r="B178" s="174" t="s">
        <v>150</v>
      </c>
      <c r="C178" s="101">
        <v>834.67</v>
      </c>
      <c r="D178" s="103">
        <v>44985</v>
      </c>
      <c r="E178" s="50"/>
    </row>
    <row r="179" spans="1:5" ht="19.5" customHeight="1" x14ac:dyDescent="0.2">
      <c r="A179" s="61" t="s">
        <v>447</v>
      </c>
      <c r="B179" s="174" t="s">
        <v>448</v>
      </c>
      <c r="C179" s="101">
        <v>824</v>
      </c>
      <c r="D179" s="103">
        <v>44985</v>
      </c>
      <c r="E179" s="50"/>
    </row>
    <row r="180" spans="1:5" ht="19.5" customHeight="1" x14ac:dyDescent="0.2">
      <c r="A180" s="61" t="s">
        <v>449</v>
      </c>
      <c r="B180" s="174" t="s">
        <v>86</v>
      </c>
      <c r="C180" s="101">
        <v>818.08</v>
      </c>
      <c r="D180" s="103">
        <v>44985</v>
      </c>
      <c r="E180" s="50"/>
    </row>
    <row r="181" spans="1:5" ht="19.5" customHeight="1" x14ac:dyDescent="0.2">
      <c r="A181" s="61" t="s">
        <v>450</v>
      </c>
      <c r="B181" s="174" t="s">
        <v>201</v>
      </c>
      <c r="C181" s="101">
        <v>803.4</v>
      </c>
      <c r="D181" s="103">
        <v>44979</v>
      </c>
      <c r="E181" s="50"/>
    </row>
    <row r="182" spans="1:5" ht="19.5" customHeight="1" x14ac:dyDescent="0.2">
      <c r="A182" s="61" t="s">
        <v>451</v>
      </c>
      <c r="B182" s="174" t="s">
        <v>452</v>
      </c>
      <c r="C182" s="101">
        <v>800</v>
      </c>
      <c r="D182" s="103">
        <v>44965</v>
      </c>
      <c r="E182" s="50"/>
    </row>
    <row r="183" spans="1:5" ht="19.5" customHeight="1" x14ac:dyDescent="0.2">
      <c r="A183" s="61" t="s">
        <v>147</v>
      </c>
      <c r="B183" s="174" t="s">
        <v>86</v>
      </c>
      <c r="C183" s="101">
        <v>778.5</v>
      </c>
      <c r="D183" s="103">
        <v>44979</v>
      </c>
      <c r="E183" s="50"/>
    </row>
    <row r="184" spans="1:5" ht="19.5" customHeight="1" x14ac:dyDescent="0.2">
      <c r="A184" s="61" t="s">
        <v>453</v>
      </c>
      <c r="B184" s="174" t="s">
        <v>103</v>
      </c>
      <c r="C184" s="101">
        <v>757</v>
      </c>
      <c r="D184" s="103">
        <v>44985</v>
      </c>
      <c r="E184" s="50"/>
    </row>
    <row r="185" spans="1:5" ht="19.5" customHeight="1" x14ac:dyDescent="0.2">
      <c r="A185" s="61" t="s">
        <v>454</v>
      </c>
      <c r="B185" s="174" t="s">
        <v>99</v>
      </c>
      <c r="C185" s="101">
        <v>755</v>
      </c>
      <c r="D185" s="103">
        <v>44963</v>
      </c>
      <c r="E185" s="50"/>
    </row>
    <row r="186" spans="1:5" ht="19.5" customHeight="1" x14ac:dyDescent="0.2">
      <c r="A186" s="61" t="s">
        <v>455</v>
      </c>
      <c r="B186" s="174" t="s">
        <v>456</v>
      </c>
      <c r="C186" s="101">
        <v>727.66</v>
      </c>
      <c r="D186" s="103">
        <v>44979</v>
      </c>
      <c r="E186" s="50"/>
    </row>
    <row r="187" spans="1:5" ht="19.5" customHeight="1" x14ac:dyDescent="0.2">
      <c r="A187" s="61" t="s">
        <v>457</v>
      </c>
      <c r="B187" s="174" t="s">
        <v>458</v>
      </c>
      <c r="C187" s="101">
        <v>717.55</v>
      </c>
      <c r="D187" s="103">
        <v>44966</v>
      </c>
      <c r="E187" s="50"/>
    </row>
    <row r="188" spans="1:5" ht="19.5" customHeight="1" x14ac:dyDescent="0.2">
      <c r="A188" s="61" t="s">
        <v>459</v>
      </c>
      <c r="B188" s="174" t="s">
        <v>460</v>
      </c>
      <c r="C188" s="101">
        <v>715</v>
      </c>
      <c r="D188" s="103">
        <v>44972</v>
      </c>
      <c r="E188" s="50"/>
    </row>
    <row r="189" spans="1:5" ht="19.5" customHeight="1" x14ac:dyDescent="0.2">
      <c r="A189" s="61" t="s">
        <v>167</v>
      </c>
      <c r="B189" s="174" t="s">
        <v>461</v>
      </c>
      <c r="C189" s="101">
        <v>708.09</v>
      </c>
      <c r="D189" s="103">
        <v>44963</v>
      </c>
      <c r="E189" s="50"/>
    </row>
    <row r="190" spans="1:5" ht="19.5" customHeight="1" x14ac:dyDescent="0.2">
      <c r="A190" s="61" t="s">
        <v>462</v>
      </c>
      <c r="B190" s="174" t="s">
        <v>96</v>
      </c>
      <c r="C190" s="101">
        <v>702.5</v>
      </c>
      <c r="D190" s="103">
        <v>44979</v>
      </c>
      <c r="E190" s="50"/>
    </row>
    <row r="191" spans="1:5" ht="19.5" customHeight="1" x14ac:dyDescent="0.2">
      <c r="A191" s="61" t="s">
        <v>463</v>
      </c>
      <c r="B191" s="174" t="s">
        <v>464</v>
      </c>
      <c r="C191" s="101">
        <v>700</v>
      </c>
      <c r="D191" s="103">
        <v>44977</v>
      </c>
      <c r="E191" s="50"/>
    </row>
    <row r="192" spans="1:5" ht="19.5" customHeight="1" x14ac:dyDescent="0.2">
      <c r="A192" s="61" t="s">
        <v>465</v>
      </c>
      <c r="B192" s="174" t="s">
        <v>464</v>
      </c>
      <c r="C192" s="101">
        <v>700</v>
      </c>
      <c r="D192" s="103">
        <v>44979</v>
      </c>
      <c r="E192" s="50"/>
    </row>
    <row r="193" spans="1:5" ht="19.5" customHeight="1" x14ac:dyDescent="0.2">
      <c r="A193" s="61" t="s">
        <v>466</v>
      </c>
      <c r="B193" s="174" t="s">
        <v>467</v>
      </c>
      <c r="C193" s="101">
        <v>700</v>
      </c>
      <c r="D193" s="103">
        <v>44985</v>
      </c>
      <c r="E193" s="50"/>
    </row>
    <row r="194" spans="1:5" ht="19.5" customHeight="1" x14ac:dyDescent="0.2">
      <c r="A194" s="61" t="s">
        <v>387</v>
      </c>
      <c r="B194" s="174" t="s">
        <v>468</v>
      </c>
      <c r="C194" s="101">
        <v>698.61</v>
      </c>
      <c r="D194" s="103">
        <v>44979</v>
      </c>
      <c r="E194" s="50"/>
    </row>
    <row r="195" spans="1:5" ht="19.5" customHeight="1" x14ac:dyDescent="0.2">
      <c r="A195" s="61" t="s">
        <v>469</v>
      </c>
      <c r="B195" s="174" t="s">
        <v>414</v>
      </c>
      <c r="C195" s="101">
        <v>680</v>
      </c>
      <c r="D195" s="103">
        <v>44972</v>
      </c>
      <c r="E195" s="50"/>
    </row>
    <row r="196" spans="1:5" ht="19.5" customHeight="1" x14ac:dyDescent="0.2">
      <c r="A196" s="61" t="s">
        <v>118</v>
      </c>
      <c r="B196" s="174" t="s">
        <v>129</v>
      </c>
      <c r="C196" s="101">
        <v>678.95</v>
      </c>
      <c r="D196" s="103">
        <v>44979</v>
      </c>
      <c r="E196" s="50"/>
    </row>
    <row r="197" spans="1:5" ht="19.5" customHeight="1" x14ac:dyDescent="0.2">
      <c r="A197" s="61" t="s">
        <v>470</v>
      </c>
      <c r="B197" s="174" t="s">
        <v>471</v>
      </c>
      <c r="C197" s="101">
        <v>671.8</v>
      </c>
      <c r="D197" s="103">
        <v>44979</v>
      </c>
      <c r="E197" s="50"/>
    </row>
    <row r="198" spans="1:5" ht="19.5" customHeight="1" x14ac:dyDescent="0.2">
      <c r="A198" s="61" t="s">
        <v>286</v>
      </c>
      <c r="B198" s="174" t="s">
        <v>472</v>
      </c>
      <c r="C198" s="101">
        <v>669.46</v>
      </c>
      <c r="D198" s="103">
        <v>44979</v>
      </c>
      <c r="E198" s="50"/>
    </row>
    <row r="199" spans="1:5" ht="19.5" customHeight="1" x14ac:dyDescent="0.2">
      <c r="A199" s="61" t="s">
        <v>473</v>
      </c>
      <c r="B199" s="174" t="s">
        <v>464</v>
      </c>
      <c r="C199" s="101">
        <v>640</v>
      </c>
      <c r="D199" s="103">
        <v>44979</v>
      </c>
      <c r="E199" s="50"/>
    </row>
    <row r="200" spans="1:5" ht="19.5" customHeight="1" x14ac:dyDescent="0.2">
      <c r="A200" s="61" t="s">
        <v>229</v>
      </c>
      <c r="B200" s="174" t="s">
        <v>150</v>
      </c>
      <c r="C200" s="101">
        <v>615.24</v>
      </c>
      <c r="D200" s="103">
        <v>44985</v>
      </c>
      <c r="E200" s="50"/>
    </row>
    <row r="201" spans="1:5" ht="19.5" customHeight="1" x14ac:dyDescent="0.2">
      <c r="A201" s="61" t="s">
        <v>474</v>
      </c>
      <c r="B201" s="174" t="s">
        <v>464</v>
      </c>
      <c r="C201" s="101">
        <v>600</v>
      </c>
      <c r="D201" s="103">
        <v>44977</v>
      </c>
      <c r="E201" s="50"/>
    </row>
    <row r="202" spans="1:5" ht="19.5" customHeight="1" x14ac:dyDescent="0.2">
      <c r="A202" s="61" t="s">
        <v>475</v>
      </c>
      <c r="B202" s="174" t="s">
        <v>464</v>
      </c>
      <c r="C202" s="101">
        <v>600</v>
      </c>
      <c r="D202" s="103">
        <v>44977</v>
      </c>
      <c r="E202" s="50"/>
    </row>
    <row r="203" spans="1:5" ht="19.5" customHeight="1" x14ac:dyDescent="0.2">
      <c r="A203" s="61" t="s">
        <v>476</v>
      </c>
      <c r="B203" s="174" t="s">
        <v>477</v>
      </c>
      <c r="C203" s="101">
        <v>600</v>
      </c>
      <c r="D203" s="103">
        <v>44977</v>
      </c>
      <c r="E203" s="50"/>
    </row>
    <row r="204" spans="1:5" ht="19.5" customHeight="1" x14ac:dyDescent="0.2">
      <c r="A204" s="61" t="s">
        <v>478</v>
      </c>
      <c r="B204" s="174" t="s">
        <v>479</v>
      </c>
      <c r="C204" s="101">
        <v>595</v>
      </c>
      <c r="D204" s="103">
        <v>44966</v>
      </c>
      <c r="E204" s="50"/>
    </row>
    <row r="205" spans="1:5" ht="19.5" customHeight="1" x14ac:dyDescent="0.2">
      <c r="A205" s="61" t="s">
        <v>480</v>
      </c>
      <c r="B205" s="174" t="s">
        <v>481</v>
      </c>
      <c r="C205" s="101">
        <v>585</v>
      </c>
      <c r="D205" s="103">
        <v>44985</v>
      </c>
      <c r="E205" s="50"/>
    </row>
    <row r="206" spans="1:5" ht="19.5" customHeight="1" x14ac:dyDescent="0.2">
      <c r="A206" s="61" t="s">
        <v>482</v>
      </c>
      <c r="B206" s="174" t="s">
        <v>483</v>
      </c>
      <c r="C206" s="101">
        <v>580</v>
      </c>
      <c r="D206" s="103">
        <v>44965</v>
      </c>
      <c r="E206" s="50"/>
    </row>
    <row r="207" spans="1:5" ht="19.5" customHeight="1" x14ac:dyDescent="0.2">
      <c r="A207" s="61" t="s">
        <v>249</v>
      </c>
      <c r="B207" s="174" t="s">
        <v>86</v>
      </c>
      <c r="C207" s="101">
        <v>578.67999999999995</v>
      </c>
      <c r="D207" s="103">
        <v>44972</v>
      </c>
      <c r="E207" s="50"/>
    </row>
    <row r="208" spans="1:5" ht="19.5" customHeight="1" x14ac:dyDescent="0.2">
      <c r="A208" s="61" t="s">
        <v>119</v>
      </c>
      <c r="B208" s="174" t="s">
        <v>98</v>
      </c>
      <c r="C208" s="101">
        <v>549.12</v>
      </c>
      <c r="D208" s="103">
        <v>44963</v>
      </c>
      <c r="E208" s="50"/>
    </row>
    <row r="209" spans="1:4" ht="19.5" customHeight="1" x14ac:dyDescent="0.2">
      <c r="A209" s="61" t="s">
        <v>121</v>
      </c>
      <c r="B209" s="174" t="s">
        <v>225</v>
      </c>
      <c r="C209" s="101">
        <v>539.23</v>
      </c>
      <c r="D209" s="103">
        <v>44985</v>
      </c>
    </row>
    <row r="210" spans="1:4" ht="19.5" customHeight="1" x14ac:dyDescent="0.2">
      <c r="A210" s="61" t="s">
        <v>231</v>
      </c>
      <c r="B210" s="174" t="s">
        <v>103</v>
      </c>
      <c r="C210" s="101">
        <v>528.77</v>
      </c>
      <c r="D210" s="103">
        <v>44965</v>
      </c>
    </row>
    <row r="211" spans="1:4" ht="19.5" customHeight="1" x14ac:dyDescent="0.2">
      <c r="A211" s="61" t="s">
        <v>484</v>
      </c>
      <c r="B211" s="174" t="s">
        <v>485</v>
      </c>
      <c r="C211" s="101">
        <v>525</v>
      </c>
      <c r="D211" s="103">
        <v>44966</v>
      </c>
    </row>
    <row r="212" spans="1:4" ht="19.5" customHeight="1" x14ac:dyDescent="0.2">
      <c r="A212" s="61" t="s">
        <v>100</v>
      </c>
      <c r="B212" s="174" t="s">
        <v>245</v>
      </c>
      <c r="C212" s="101">
        <v>511.81</v>
      </c>
      <c r="D212" s="103">
        <v>44963</v>
      </c>
    </row>
    <row r="213" spans="1:4" ht="19.5" customHeight="1" x14ac:dyDescent="0.2">
      <c r="A213" s="61" t="s">
        <v>486</v>
      </c>
      <c r="B213" s="174" t="s">
        <v>464</v>
      </c>
      <c r="C213" s="101">
        <v>510</v>
      </c>
      <c r="D213" s="103">
        <v>44979</v>
      </c>
    </row>
    <row r="214" spans="1:4" ht="19.5" customHeight="1" x14ac:dyDescent="0.2">
      <c r="A214" s="61" t="s">
        <v>487</v>
      </c>
      <c r="B214" s="174" t="s">
        <v>464</v>
      </c>
      <c r="C214" s="101">
        <v>510</v>
      </c>
      <c r="D214" s="103">
        <v>44985</v>
      </c>
    </row>
    <row r="215" spans="1:4" ht="19.5" customHeight="1" x14ac:dyDescent="0.2">
      <c r="A215" s="61" t="s">
        <v>488</v>
      </c>
      <c r="B215" s="174" t="s">
        <v>489</v>
      </c>
      <c r="C215" s="101">
        <v>506.97</v>
      </c>
      <c r="D215" s="103">
        <v>44980</v>
      </c>
    </row>
    <row r="216" spans="1:4" ht="19.5" customHeight="1" x14ac:dyDescent="0.2">
      <c r="A216" s="61" t="s">
        <v>490</v>
      </c>
      <c r="B216" s="174" t="s">
        <v>491</v>
      </c>
      <c r="C216" s="101">
        <v>504</v>
      </c>
      <c r="D216" s="103">
        <v>44965</v>
      </c>
    </row>
    <row r="217" spans="1:4" ht="19.5" customHeight="1" x14ac:dyDescent="0.2">
      <c r="A217" s="61" t="s">
        <v>492</v>
      </c>
      <c r="B217" s="174" t="s">
        <v>493</v>
      </c>
      <c r="C217" s="101">
        <v>500</v>
      </c>
      <c r="D217" s="103">
        <v>44979</v>
      </c>
    </row>
    <row r="218" spans="1:4" ht="19.5" customHeight="1" x14ac:dyDescent="0.2">
      <c r="A218" s="61" t="s">
        <v>202</v>
      </c>
      <c r="B218" s="174" t="s">
        <v>494</v>
      </c>
      <c r="C218" s="101">
        <v>500</v>
      </c>
      <c r="D218" s="103">
        <v>44979</v>
      </c>
    </row>
    <row r="219" spans="1:4" ht="19.5" customHeight="1" x14ac:dyDescent="0.2">
      <c r="A219" s="61" t="s">
        <v>495</v>
      </c>
      <c r="B219" s="174" t="s">
        <v>239</v>
      </c>
      <c r="C219" s="101">
        <v>498</v>
      </c>
      <c r="D219" s="103">
        <v>44963</v>
      </c>
    </row>
    <row r="220" spans="1:4" ht="19.5" customHeight="1" x14ac:dyDescent="0.2">
      <c r="A220" s="61" t="s">
        <v>246</v>
      </c>
      <c r="B220" s="174" t="s">
        <v>496</v>
      </c>
      <c r="C220" s="101">
        <v>497</v>
      </c>
      <c r="D220" s="103">
        <v>44985</v>
      </c>
    </row>
    <row r="221" spans="1:4" ht="19.5" customHeight="1" x14ac:dyDescent="0.2">
      <c r="A221" s="61" t="s">
        <v>217</v>
      </c>
      <c r="B221" s="174" t="s">
        <v>247</v>
      </c>
      <c r="C221" s="101">
        <v>495</v>
      </c>
      <c r="D221" s="103">
        <v>44972</v>
      </c>
    </row>
    <row r="222" spans="1:4" ht="19.5" customHeight="1" x14ac:dyDescent="0.2">
      <c r="A222" s="61" t="s">
        <v>497</v>
      </c>
      <c r="B222" s="174" t="s">
        <v>102</v>
      </c>
      <c r="C222" s="101">
        <v>490.23</v>
      </c>
      <c r="D222" s="103">
        <v>44965</v>
      </c>
    </row>
    <row r="223" spans="1:4" ht="19.5" customHeight="1" x14ac:dyDescent="0.2">
      <c r="A223" s="61" t="s">
        <v>94</v>
      </c>
      <c r="B223" s="174" t="s">
        <v>95</v>
      </c>
      <c r="C223" s="101">
        <v>480.7</v>
      </c>
      <c r="D223" s="103">
        <v>44972</v>
      </c>
    </row>
    <row r="224" spans="1:4" ht="19.5" customHeight="1" x14ac:dyDescent="0.2">
      <c r="A224" s="61" t="s">
        <v>238</v>
      </c>
      <c r="B224" s="174" t="s">
        <v>138</v>
      </c>
      <c r="C224" s="101">
        <v>480</v>
      </c>
      <c r="D224" s="103">
        <v>44965</v>
      </c>
    </row>
    <row r="225" spans="1:4" ht="19.5" customHeight="1" x14ac:dyDescent="0.2">
      <c r="A225" s="61" t="s">
        <v>498</v>
      </c>
      <c r="B225" s="174" t="s">
        <v>499</v>
      </c>
      <c r="C225" s="101">
        <v>480</v>
      </c>
      <c r="D225" s="103">
        <v>44985</v>
      </c>
    </row>
    <row r="226" spans="1:4" ht="19.5" customHeight="1" x14ac:dyDescent="0.2">
      <c r="A226" s="61" t="s">
        <v>469</v>
      </c>
      <c r="B226" s="174" t="s">
        <v>500</v>
      </c>
      <c r="C226" s="101">
        <v>475</v>
      </c>
      <c r="D226" s="103">
        <v>44963</v>
      </c>
    </row>
    <row r="227" spans="1:4" ht="19.5" customHeight="1" x14ac:dyDescent="0.2">
      <c r="A227" s="61" t="s">
        <v>162</v>
      </c>
      <c r="B227" s="174" t="s">
        <v>141</v>
      </c>
      <c r="C227" s="101">
        <v>461.77</v>
      </c>
      <c r="D227" s="103">
        <v>44985</v>
      </c>
    </row>
    <row r="228" spans="1:4" ht="19.5" customHeight="1" x14ac:dyDescent="0.2">
      <c r="A228" s="61" t="s">
        <v>501</v>
      </c>
      <c r="B228" s="174" t="s">
        <v>108</v>
      </c>
      <c r="C228" s="101">
        <v>457.89</v>
      </c>
      <c r="D228" s="103">
        <v>44972</v>
      </c>
    </row>
    <row r="229" spans="1:4" ht="19.5" customHeight="1" x14ac:dyDescent="0.2">
      <c r="A229" s="61" t="s">
        <v>97</v>
      </c>
      <c r="B229" s="174" t="s">
        <v>98</v>
      </c>
      <c r="C229" s="101">
        <v>457.84</v>
      </c>
      <c r="D229" s="103">
        <v>44979</v>
      </c>
    </row>
    <row r="230" spans="1:4" ht="19.5" customHeight="1" x14ac:dyDescent="0.2">
      <c r="A230" s="61" t="s">
        <v>352</v>
      </c>
      <c r="B230" s="174" t="s">
        <v>221</v>
      </c>
      <c r="C230" s="101">
        <v>456.95</v>
      </c>
      <c r="D230" s="103">
        <v>44972</v>
      </c>
    </row>
    <row r="231" spans="1:4" ht="19.5" customHeight="1" x14ac:dyDescent="0.2">
      <c r="A231" s="61" t="s">
        <v>502</v>
      </c>
      <c r="B231" s="174" t="s">
        <v>481</v>
      </c>
      <c r="C231" s="101">
        <v>455</v>
      </c>
      <c r="D231" s="103">
        <v>44985</v>
      </c>
    </row>
    <row r="232" spans="1:4" ht="19.5" customHeight="1" x14ac:dyDescent="0.2">
      <c r="A232" s="61" t="s">
        <v>503</v>
      </c>
      <c r="B232" s="174" t="s">
        <v>504</v>
      </c>
      <c r="C232" s="101">
        <v>450</v>
      </c>
      <c r="D232" s="103">
        <v>44965</v>
      </c>
    </row>
    <row r="233" spans="1:4" ht="19.5" customHeight="1" x14ac:dyDescent="0.2">
      <c r="A233" s="61" t="s">
        <v>505</v>
      </c>
      <c r="B233" s="174" t="s">
        <v>506</v>
      </c>
      <c r="C233" s="101">
        <v>450</v>
      </c>
      <c r="D233" s="103">
        <v>44985</v>
      </c>
    </row>
    <row r="234" spans="1:4" ht="19.5" customHeight="1" x14ac:dyDescent="0.2">
      <c r="A234" s="61" t="s">
        <v>507</v>
      </c>
      <c r="B234" s="174" t="s">
        <v>96</v>
      </c>
      <c r="C234" s="101">
        <v>448.99</v>
      </c>
      <c r="D234" s="103">
        <v>44965</v>
      </c>
    </row>
    <row r="235" spans="1:4" ht="19.5" customHeight="1" x14ac:dyDescent="0.2">
      <c r="A235" s="61" t="s">
        <v>171</v>
      </c>
      <c r="B235" s="174" t="s">
        <v>508</v>
      </c>
      <c r="C235" s="101">
        <v>448</v>
      </c>
      <c r="D235" s="103">
        <v>44972</v>
      </c>
    </row>
    <row r="236" spans="1:4" ht="19.5" customHeight="1" x14ac:dyDescent="0.2">
      <c r="A236" s="61" t="s">
        <v>509</v>
      </c>
      <c r="B236" s="174" t="s">
        <v>510</v>
      </c>
      <c r="C236" s="101">
        <v>437.35</v>
      </c>
      <c r="D236" s="103">
        <v>44972</v>
      </c>
    </row>
    <row r="237" spans="1:4" ht="19.5" customHeight="1" x14ac:dyDescent="0.2">
      <c r="A237" s="61" t="s">
        <v>278</v>
      </c>
      <c r="B237" s="174" t="s">
        <v>511</v>
      </c>
      <c r="C237" s="101">
        <v>425</v>
      </c>
      <c r="D237" s="103">
        <v>44972</v>
      </c>
    </row>
    <row r="238" spans="1:4" ht="19.5" customHeight="1" x14ac:dyDescent="0.2">
      <c r="A238" s="61" t="s">
        <v>512</v>
      </c>
      <c r="B238" s="174" t="s">
        <v>481</v>
      </c>
      <c r="C238" s="101">
        <v>420</v>
      </c>
      <c r="D238" s="103">
        <v>44985</v>
      </c>
    </row>
    <row r="239" spans="1:4" ht="19.5" customHeight="1" x14ac:dyDescent="0.2">
      <c r="A239" s="61" t="s">
        <v>513</v>
      </c>
      <c r="B239" s="174" t="s">
        <v>481</v>
      </c>
      <c r="C239" s="101">
        <v>420</v>
      </c>
      <c r="D239" s="103">
        <v>44985</v>
      </c>
    </row>
    <row r="240" spans="1:4" ht="19.5" customHeight="1" x14ac:dyDescent="0.2">
      <c r="A240" s="61" t="s">
        <v>469</v>
      </c>
      <c r="B240" s="174" t="s">
        <v>514</v>
      </c>
      <c r="C240" s="101">
        <v>408</v>
      </c>
      <c r="D240" s="103">
        <v>44985</v>
      </c>
    </row>
    <row r="241" spans="1:4" ht="19.5" customHeight="1" x14ac:dyDescent="0.2">
      <c r="A241" s="61" t="s">
        <v>515</v>
      </c>
      <c r="B241" s="174" t="s">
        <v>129</v>
      </c>
      <c r="C241" s="101">
        <v>400</v>
      </c>
      <c r="D241" s="103">
        <v>44963</v>
      </c>
    </row>
    <row r="242" spans="1:4" ht="19.5" customHeight="1" x14ac:dyDescent="0.2">
      <c r="A242" s="61" t="s">
        <v>516</v>
      </c>
      <c r="B242" s="174" t="s">
        <v>102</v>
      </c>
      <c r="C242" s="101">
        <v>396.65</v>
      </c>
      <c r="D242" s="103">
        <v>44966</v>
      </c>
    </row>
    <row r="243" spans="1:4" ht="19.5" customHeight="1" x14ac:dyDescent="0.2">
      <c r="A243" s="61" t="s">
        <v>517</v>
      </c>
      <c r="B243" s="174" t="s">
        <v>518</v>
      </c>
      <c r="C243" s="101">
        <v>396</v>
      </c>
      <c r="D243" s="103">
        <v>44985</v>
      </c>
    </row>
    <row r="244" spans="1:4" ht="19.5" customHeight="1" x14ac:dyDescent="0.2">
      <c r="A244" s="61" t="s">
        <v>256</v>
      </c>
      <c r="B244" s="174" t="s">
        <v>221</v>
      </c>
      <c r="C244" s="101">
        <v>384.38</v>
      </c>
      <c r="D244" s="103">
        <v>44959</v>
      </c>
    </row>
    <row r="245" spans="1:4" ht="19.5" customHeight="1" x14ac:dyDescent="0.2">
      <c r="A245" s="61" t="s">
        <v>519</v>
      </c>
      <c r="B245" s="174" t="s">
        <v>520</v>
      </c>
      <c r="C245" s="101">
        <v>375</v>
      </c>
      <c r="D245" s="103">
        <v>44965</v>
      </c>
    </row>
    <row r="246" spans="1:4" ht="19.5" customHeight="1" x14ac:dyDescent="0.2">
      <c r="A246" s="61" t="s">
        <v>240</v>
      </c>
      <c r="B246" s="174" t="s">
        <v>521</v>
      </c>
      <c r="C246" s="101">
        <v>371.32</v>
      </c>
      <c r="D246" s="103">
        <v>44985</v>
      </c>
    </row>
    <row r="247" spans="1:4" ht="19.5" customHeight="1" x14ac:dyDescent="0.2">
      <c r="A247" s="61" t="s">
        <v>522</v>
      </c>
      <c r="B247" s="174" t="s">
        <v>523</v>
      </c>
      <c r="C247" s="101">
        <v>362.15</v>
      </c>
      <c r="D247" s="103">
        <v>44959</v>
      </c>
    </row>
    <row r="248" spans="1:4" ht="19.5" customHeight="1" x14ac:dyDescent="0.2">
      <c r="A248" s="61" t="s">
        <v>111</v>
      </c>
      <c r="B248" s="174" t="s">
        <v>154</v>
      </c>
      <c r="C248" s="101">
        <v>357.55</v>
      </c>
      <c r="D248" s="103">
        <v>44959</v>
      </c>
    </row>
    <row r="249" spans="1:4" ht="19.5" customHeight="1" x14ac:dyDescent="0.2">
      <c r="A249" s="61" t="s">
        <v>170</v>
      </c>
      <c r="B249" s="174" t="s">
        <v>99</v>
      </c>
      <c r="C249" s="101">
        <v>352.39</v>
      </c>
      <c r="D249" s="103">
        <v>44965</v>
      </c>
    </row>
    <row r="250" spans="1:4" ht="19.5" customHeight="1" x14ac:dyDescent="0.2">
      <c r="A250" s="61" t="s">
        <v>524</v>
      </c>
      <c r="B250" s="174" t="s">
        <v>504</v>
      </c>
      <c r="C250" s="101">
        <v>350</v>
      </c>
      <c r="D250" s="103">
        <v>44965</v>
      </c>
    </row>
    <row r="251" spans="1:4" ht="19.5" customHeight="1" x14ac:dyDescent="0.2">
      <c r="A251" s="61" t="s">
        <v>466</v>
      </c>
      <c r="B251" s="174" t="s">
        <v>525</v>
      </c>
      <c r="C251" s="101">
        <v>350</v>
      </c>
      <c r="D251" s="103">
        <v>44972</v>
      </c>
    </row>
    <row r="252" spans="1:4" ht="19.5" customHeight="1" x14ac:dyDescent="0.2">
      <c r="A252" s="61" t="s">
        <v>152</v>
      </c>
      <c r="B252" s="174" t="s">
        <v>526</v>
      </c>
      <c r="C252" s="101">
        <v>347.99</v>
      </c>
      <c r="D252" s="103">
        <v>44979</v>
      </c>
    </row>
    <row r="253" spans="1:4" ht="19.5" customHeight="1" x14ac:dyDescent="0.2">
      <c r="A253" s="61" t="s">
        <v>274</v>
      </c>
      <c r="B253" s="174" t="s">
        <v>250</v>
      </c>
      <c r="C253" s="101">
        <v>344</v>
      </c>
      <c r="D253" s="103">
        <v>44972</v>
      </c>
    </row>
    <row r="254" spans="1:4" ht="19.5" customHeight="1" x14ac:dyDescent="0.2">
      <c r="A254" s="61" t="s">
        <v>83</v>
      </c>
      <c r="B254" s="174" t="s">
        <v>81</v>
      </c>
      <c r="C254" s="101">
        <v>342.75</v>
      </c>
      <c r="D254" s="103">
        <v>44977</v>
      </c>
    </row>
    <row r="255" spans="1:4" ht="19.5" customHeight="1" x14ac:dyDescent="0.2">
      <c r="A255" s="61" t="s">
        <v>230</v>
      </c>
      <c r="B255" s="174" t="s">
        <v>86</v>
      </c>
      <c r="C255" s="101">
        <v>341.17</v>
      </c>
      <c r="D255" s="103">
        <v>44985</v>
      </c>
    </row>
    <row r="256" spans="1:4" ht="19.5" customHeight="1" x14ac:dyDescent="0.2">
      <c r="A256" s="61" t="s">
        <v>527</v>
      </c>
      <c r="B256" s="174" t="s">
        <v>464</v>
      </c>
      <c r="C256" s="101">
        <v>340</v>
      </c>
      <c r="D256" s="103">
        <v>44979</v>
      </c>
    </row>
    <row r="257" spans="1:4" ht="19.5" customHeight="1" x14ac:dyDescent="0.2">
      <c r="A257" s="61" t="s">
        <v>111</v>
      </c>
      <c r="B257" s="174" t="s">
        <v>154</v>
      </c>
      <c r="C257" s="101">
        <v>336.73</v>
      </c>
      <c r="D257" s="103">
        <v>44977</v>
      </c>
    </row>
    <row r="258" spans="1:4" ht="19.5" customHeight="1" x14ac:dyDescent="0.2">
      <c r="A258" s="61" t="s">
        <v>528</v>
      </c>
      <c r="B258" s="174" t="s">
        <v>86</v>
      </c>
      <c r="C258" s="101">
        <v>330.32</v>
      </c>
      <c r="D258" s="103">
        <v>44963</v>
      </c>
    </row>
    <row r="259" spans="1:4" ht="19.5" customHeight="1" x14ac:dyDescent="0.2">
      <c r="A259" s="61" t="s">
        <v>137</v>
      </c>
      <c r="B259" s="174" t="s">
        <v>529</v>
      </c>
      <c r="C259" s="101">
        <v>325.06</v>
      </c>
      <c r="D259" s="103">
        <v>44972</v>
      </c>
    </row>
    <row r="260" spans="1:4" ht="19.5" customHeight="1" x14ac:dyDescent="0.2">
      <c r="A260" s="61" t="s">
        <v>127</v>
      </c>
      <c r="B260" s="174" t="s">
        <v>530</v>
      </c>
      <c r="C260" s="101">
        <v>321.74</v>
      </c>
      <c r="D260" s="103">
        <v>44985</v>
      </c>
    </row>
    <row r="261" spans="1:4" ht="19.5" customHeight="1" x14ac:dyDescent="0.2">
      <c r="A261" s="61" t="s">
        <v>531</v>
      </c>
      <c r="B261" s="174" t="s">
        <v>464</v>
      </c>
      <c r="C261" s="101">
        <v>320</v>
      </c>
      <c r="D261" s="103">
        <v>44977</v>
      </c>
    </row>
    <row r="262" spans="1:4" ht="19.5" customHeight="1" x14ac:dyDescent="0.2">
      <c r="A262" s="61" t="s">
        <v>532</v>
      </c>
      <c r="B262" s="174" t="s">
        <v>464</v>
      </c>
      <c r="C262" s="101">
        <v>320</v>
      </c>
      <c r="D262" s="103">
        <v>44979</v>
      </c>
    </row>
    <row r="263" spans="1:4" ht="19.5" customHeight="1" x14ac:dyDescent="0.2">
      <c r="A263" s="61" t="s">
        <v>533</v>
      </c>
      <c r="B263" s="174" t="s">
        <v>464</v>
      </c>
      <c r="C263" s="101">
        <v>320</v>
      </c>
      <c r="D263" s="103">
        <v>44979</v>
      </c>
    </row>
    <row r="264" spans="1:4" ht="19.5" customHeight="1" x14ac:dyDescent="0.2">
      <c r="A264" s="61" t="s">
        <v>171</v>
      </c>
      <c r="B264" s="174" t="s">
        <v>534</v>
      </c>
      <c r="C264" s="101">
        <v>320</v>
      </c>
      <c r="D264" s="103">
        <v>44985</v>
      </c>
    </row>
    <row r="265" spans="1:4" ht="19.5" customHeight="1" x14ac:dyDescent="0.2">
      <c r="A265" s="61" t="s">
        <v>535</v>
      </c>
      <c r="B265" s="174" t="s">
        <v>536</v>
      </c>
      <c r="C265" s="101">
        <v>316.89999999999998</v>
      </c>
      <c r="D265" s="103">
        <v>44985</v>
      </c>
    </row>
    <row r="266" spans="1:4" ht="19.5" customHeight="1" x14ac:dyDescent="0.2">
      <c r="A266" s="61" t="s">
        <v>537</v>
      </c>
      <c r="B266" s="174" t="s">
        <v>538</v>
      </c>
      <c r="C266" s="101">
        <v>310.44</v>
      </c>
      <c r="D266" s="103">
        <v>44963</v>
      </c>
    </row>
    <row r="267" spans="1:4" ht="19.5" customHeight="1" x14ac:dyDescent="0.2">
      <c r="A267" s="61" t="s">
        <v>539</v>
      </c>
      <c r="B267" s="174" t="s">
        <v>504</v>
      </c>
      <c r="C267" s="101">
        <v>300</v>
      </c>
      <c r="D267" s="103">
        <v>44965</v>
      </c>
    </row>
    <row r="268" spans="1:4" ht="19.5" customHeight="1" x14ac:dyDescent="0.2">
      <c r="A268" s="61" t="s">
        <v>540</v>
      </c>
      <c r="B268" s="174" t="s">
        <v>541</v>
      </c>
      <c r="C268" s="101">
        <v>300</v>
      </c>
      <c r="D268" s="103">
        <v>44966</v>
      </c>
    </row>
    <row r="269" spans="1:4" ht="19.5" customHeight="1" x14ac:dyDescent="0.2">
      <c r="A269" s="61" t="s">
        <v>542</v>
      </c>
      <c r="B269" s="174" t="s">
        <v>541</v>
      </c>
      <c r="C269" s="101">
        <v>300</v>
      </c>
      <c r="D269" s="103">
        <v>44966</v>
      </c>
    </row>
    <row r="270" spans="1:4" ht="19.5" customHeight="1" x14ac:dyDescent="0.2">
      <c r="A270" s="61" t="s">
        <v>543</v>
      </c>
      <c r="B270" s="174" t="s">
        <v>544</v>
      </c>
      <c r="C270" s="101">
        <v>300</v>
      </c>
      <c r="D270" s="103">
        <v>44966</v>
      </c>
    </row>
    <row r="271" spans="1:4" ht="19.5" customHeight="1" x14ac:dyDescent="0.2">
      <c r="A271" s="61" t="s">
        <v>545</v>
      </c>
      <c r="B271" s="174" t="s">
        <v>546</v>
      </c>
      <c r="C271" s="101">
        <v>300</v>
      </c>
      <c r="D271" s="103">
        <v>44979</v>
      </c>
    </row>
    <row r="272" spans="1:4" ht="19.5" customHeight="1" x14ac:dyDescent="0.2">
      <c r="A272" s="61" t="s">
        <v>547</v>
      </c>
      <c r="B272" s="174" t="s">
        <v>233</v>
      </c>
      <c r="C272" s="101">
        <v>292.42</v>
      </c>
      <c r="D272" s="103">
        <v>44972</v>
      </c>
    </row>
    <row r="273" spans="1:4" ht="19.5" customHeight="1" x14ac:dyDescent="0.2">
      <c r="A273" s="61" t="s">
        <v>548</v>
      </c>
      <c r="B273" s="174" t="s">
        <v>549</v>
      </c>
      <c r="C273" s="101">
        <v>291.58</v>
      </c>
      <c r="D273" s="103">
        <v>44979</v>
      </c>
    </row>
    <row r="274" spans="1:4" ht="19.5" customHeight="1" x14ac:dyDescent="0.2">
      <c r="A274" s="61" t="s">
        <v>550</v>
      </c>
      <c r="B274" s="174" t="s">
        <v>92</v>
      </c>
      <c r="C274" s="101">
        <v>286.39</v>
      </c>
      <c r="D274" s="103">
        <v>44979</v>
      </c>
    </row>
    <row r="275" spans="1:4" ht="19.5" customHeight="1" x14ac:dyDescent="0.2">
      <c r="A275" s="61" t="s">
        <v>258</v>
      </c>
      <c r="B275" s="174" t="s">
        <v>259</v>
      </c>
      <c r="C275" s="101">
        <v>285.39</v>
      </c>
      <c r="D275" s="103">
        <v>44979</v>
      </c>
    </row>
    <row r="276" spans="1:4" ht="19.5" customHeight="1" x14ac:dyDescent="0.2">
      <c r="A276" s="61" t="s">
        <v>551</v>
      </c>
      <c r="B276" s="174" t="s">
        <v>552</v>
      </c>
      <c r="C276" s="101">
        <v>283.72000000000003</v>
      </c>
      <c r="D276" s="103">
        <v>44979</v>
      </c>
    </row>
    <row r="277" spans="1:4" ht="19.5" customHeight="1" x14ac:dyDescent="0.2">
      <c r="A277" s="61" t="s">
        <v>433</v>
      </c>
      <c r="B277" s="174" t="s">
        <v>553</v>
      </c>
      <c r="C277" s="101">
        <v>283.05</v>
      </c>
      <c r="D277" s="103">
        <v>44965</v>
      </c>
    </row>
    <row r="278" spans="1:4" ht="19.5" customHeight="1" x14ac:dyDescent="0.2">
      <c r="A278" s="61" t="s">
        <v>149</v>
      </c>
      <c r="B278" s="174" t="s">
        <v>554</v>
      </c>
      <c r="C278" s="101">
        <v>280</v>
      </c>
      <c r="D278" s="103">
        <v>44963</v>
      </c>
    </row>
    <row r="279" spans="1:4" ht="19.5" customHeight="1" x14ac:dyDescent="0.2">
      <c r="A279" s="61" t="s">
        <v>555</v>
      </c>
      <c r="B279" s="174" t="s">
        <v>261</v>
      </c>
      <c r="C279" s="101">
        <v>278.39999999999998</v>
      </c>
      <c r="D279" s="103">
        <v>44972</v>
      </c>
    </row>
    <row r="280" spans="1:4" ht="19.5" customHeight="1" x14ac:dyDescent="0.2">
      <c r="A280" s="61" t="s">
        <v>172</v>
      </c>
      <c r="B280" s="174" t="s">
        <v>138</v>
      </c>
      <c r="C280" s="101">
        <v>272</v>
      </c>
      <c r="D280" s="103">
        <v>44959</v>
      </c>
    </row>
    <row r="281" spans="1:4" ht="19.5" customHeight="1" x14ac:dyDescent="0.2">
      <c r="A281" s="61" t="s">
        <v>556</v>
      </c>
      <c r="B281" s="174" t="s">
        <v>138</v>
      </c>
      <c r="C281" s="101">
        <v>260</v>
      </c>
      <c r="D281" s="103">
        <v>44972</v>
      </c>
    </row>
    <row r="282" spans="1:4" ht="19.5" customHeight="1" x14ac:dyDescent="0.2">
      <c r="A282" s="61" t="s">
        <v>557</v>
      </c>
      <c r="B282" s="174" t="s">
        <v>243</v>
      </c>
      <c r="C282" s="101">
        <v>260</v>
      </c>
      <c r="D282" s="103">
        <v>44985</v>
      </c>
    </row>
    <row r="283" spans="1:4" ht="19.5" customHeight="1" x14ac:dyDescent="0.2">
      <c r="A283" s="61" t="s">
        <v>558</v>
      </c>
      <c r="B283" s="174" t="s">
        <v>536</v>
      </c>
      <c r="C283" s="101">
        <v>257.26</v>
      </c>
      <c r="D283" s="103">
        <v>44985</v>
      </c>
    </row>
    <row r="284" spans="1:4" ht="19.5" customHeight="1" x14ac:dyDescent="0.2">
      <c r="A284" s="61" t="s">
        <v>559</v>
      </c>
      <c r="B284" s="174" t="s">
        <v>410</v>
      </c>
      <c r="C284" s="101">
        <v>253.08</v>
      </c>
      <c r="D284" s="103">
        <v>44979</v>
      </c>
    </row>
    <row r="285" spans="1:4" ht="19.5" customHeight="1" x14ac:dyDescent="0.2">
      <c r="A285" s="61" t="s">
        <v>560</v>
      </c>
      <c r="B285" s="174" t="s">
        <v>102</v>
      </c>
      <c r="C285" s="101">
        <v>251.95</v>
      </c>
      <c r="D285" s="103">
        <v>44959</v>
      </c>
    </row>
    <row r="286" spans="1:4" ht="19.5" customHeight="1" x14ac:dyDescent="0.2">
      <c r="A286" s="61" t="s">
        <v>155</v>
      </c>
      <c r="B286" s="174" t="s">
        <v>156</v>
      </c>
      <c r="C286" s="101">
        <v>250.16</v>
      </c>
      <c r="D286" s="103">
        <v>44972</v>
      </c>
    </row>
    <row r="287" spans="1:4" ht="19.5" customHeight="1" x14ac:dyDescent="0.2">
      <c r="A287" s="61" t="s">
        <v>561</v>
      </c>
      <c r="B287" s="174" t="s">
        <v>504</v>
      </c>
      <c r="C287" s="101">
        <v>250</v>
      </c>
      <c r="D287" s="103">
        <v>44965</v>
      </c>
    </row>
    <row r="288" spans="1:4" ht="19.5" customHeight="1" x14ac:dyDescent="0.2">
      <c r="A288" s="61" t="s">
        <v>562</v>
      </c>
      <c r="B288" s="174" t="s">
        <v>504</v>
      </c>
      <c r="C288" s="101">
        <v>250</v>
      </c>
      <c r="D288" s="103">
        <v>44965</v>
      </c>
    </row>
    <row r="289" spans="1:4" ht="19.5" customHeight="1" x14ac:dyDescent="0.2">
      <c r="A289" s="61" t="s">
        <v>563</v>
      </c>
      <c r="B289" s="174" t="s">
        <v>564</v>
      </c>
      <c r="C289" s="101">
        <v>250</v>
      </c>
      <c r="D289" s="103">
        <v>44979</v>
      </c>
    </row>
    <row r="290" spans="1:4" ht="19.5" customHeight="1" x14ac:dyDescent="0.2">
      <c r="A290" s="61" t="s">
        <v>147</v>
      </c>
      <c r="B290" s="174" t="s">
        <v>86</v>
      </c>
      <c r="C290" s="101">
        <v>245</v>
      </c>
      <c r="D290" s="103">
        <v>44985</v>
      </c>
    </row>
    <row r="291" spans="1:4" ht="19.5" customHeight="1" x14ac:dyDescent="0.2">
      <c r="A291" s="61" t="s">
        <v>200</v>
      </c>
      <c r="B291" s="174" t="s">
        <v>252</v>
      </c>
      <c r="C291" s="101">
        <v>240</v>
      </c>
      <c r="D291" s="103">
        <v>44966</v>
      </c>
    </row>
    <row r="292" spans="1:4" ht="19.5" customHeight="1" x14ac:dyDescent="0.2">
      <c r="A292" s="61" t="s">
        <v>565</v>
      </c>
      <c r="B292" s="174" t="s">
        <v>108</v>
      </c>
      <c r="C292" s="101">
        <v>238.7</v>
      </c>
      <c r="D292" s="103">
        <v>44979</v>
      </c>
    </row>
    <row r="293" spans="1:4" ht="19.5" customHeight="1" x14ac:dyDescent="0.2">
      <c r="A293" s="61" t="s">
        <v>111</v>
      </c>
      <c r="B293" s="174" t="s">
        <v>150</v>
      </c>
      <c r="C293" s="101">
        <v>238.54</v>
      </c>
      <c r="D293" s="103">
        <v>44972</v>
      </c>
    </row>
    <row r="294" spans="1:4" ht="19.5" customHeight="1" x14ac:dyDescent="0.2">
      <c r="A294" s="61" t="s">
        <v>207</v>
      </c>
      <c r="B294" s="174" t="s">
        <v>150</v>
      </c>
      <c r="C294" s="101">
        <v>233.75</v>
      </c>
      <c r="D294" s="103">
        <v>44965</v>
      </c>
    </row>
    <row r="295" spans="1:4" ht="19.5" customHeight="1" x14ac:dyDescent="0.2">
      <c r="A295" s="61" t="s">
        <v>566</v>
      </c>
      <c r="B295" s="174" t="s">
        <v>567</v>
      </c>
      <c r="C295" s="101">
        <v>230</v>
      </c>
      <c r="D295" s="103">
        <v>44959</v>
      </c>
    </row>
    <row r="296" spans="1:4" ht="19.5" customHeight="1" x14ac:dyDescent="0.2">
      <c r="A296" s="61" t="s">
        <v>149</v>
      </c>
      <c r="B296" s="174" t="s">
        <v>284</v>
      </c>
      <c r="C296" s="101">
        <v>230</v>
      </c>
      <c r="D296" s="103">
        <v>44980</v>
      </c>
    </row>
    <row r="297" spans="1:4" ht="19.5" customHeight="1" x14ac:dyDescent="0.2">
      <c r="A297" s="61" t="s">
        <v>275</v>
      </c>
      <c r="B297" s="174" t="s">
        <v>86</v>
      </c>
      <c r="C297" s="101">
        <v>221.99</v>
      </c>
      <c r="D297" s="103">
        <v>44963</v>
      </c>
    </row>
    <row r="298" spans="1:4" ht="19.5" customHeight="1" x14ac:dyDescent="0.2">
      <c r="A298" s="61" t="s">
        <v>224</v>
      </c>
      <c r="B298" s="174" t="s">
        <v>86</v>
      </c>
      <c r="C298" s="101">
        <v>218.05</v>
      </c>
      <c r="D298" s="103">
        <v>44979</v>
      </c>
    </row>
    <row r="299" spans="1:4" ht="19.5" customHeight="1" x14ac:dyDescent="0.2">
      <c r="A299" s="61" t="s">
        <v>157</v>
      </c>
      <c r="B299" s="174" t="s">
        <v>568</v>
      </c>
      <c r="C299" s="101">
        <v>214.83</v>
      </c>
      <c r="D299" s="103">
        <v>44959</v>
      </c>
    </row>
    <row r="300" spans="1:4" ht="19.5" customHeight="1" x14ac:dyDescent="0.2">
      <c r="A300" s="61" t="s">
        <v>130</v>
      </c>
      <c r="B300" s="174" t="s">
        <v>569</v>
      </c>
      <c r="C300" s="101">
        <v>212.5</v>
      </c>
      <c r="D300" s="103">
        <v>44963</v>
      </c>
    </row>
    <row r="301" spans="1:4" ht="19.5" customHeight="1" x14ac:dyDescent="0.2">
      <c r="A301" s="61" t="s">
        <v>166</v>
      </c>
      <c r="B301" s="174" t="s">
        <v>86</v>
      </c>
      <c r="C301" s="101">
        <v>210.19</v>
      </c>
      <c r="D301" s="103">
        <v>44985</v>
      </c>
    </row>
    <row r="302" spans="1:4" ht="19.5" customHeight="1" x14ac:dyDescent="0.2">
      <c r="A302" s="61" t="s">
        <v>257</v>
      </c>
      <c r="B302" s="174" t="s">
        <v>570</v>
      </c>
      <c r="C302" s="101">
        <v>210</v>
      </c>
      <c r="D302" s="103">
        <v>44963</v>
      </c>
    </row>
    <row r="303" spans="1:4" ht="19.5" customHeight="1" x14ac:dyDescent="0.2">
      <c r="A303" s="61" t="s">
        <v>118</v>
      </c>
      <c r="B303" s="174" t="s">
        <v>129</v>
      </c>
      <c r="C303" s="101">
        <v>202.5</v>
      </c>
      <c r="D303" s="103">
        <v>44963</v>
      </c>
    </row>
    <row r="304" spans="1:4" ht="19.5" customHeight="1" x14ac:dyDescent="0.2">
      <c r="A304" s="61" t="s">
        <v>168</v>
      </c>
      <c r="B304" s="174" t="s">
        <v>88</v>
      </c>
      <c r="C304" s="101">
        <v>202.5</v>
      </c>
      <c r="D304" s="103">
        <v>44972</v>
      </c>
    </row>
    <row r="305" spans="1:4" ht="19.5" customHeight="1" x14ac:dyDescent="0.2">
      <c r="A305" s="61" t="s">
        <v>174</v>
      </c>
      <c r="B305" s="174" t="s">
        <v>571</v>
      </c>
      <c r="C305" s="101">
        <v>200</v>
      </c>
      <c r="D305" s="103">
        <v>44963</v>
      </c>
    </row>
    <row r="306" spans="1:4" ht="19.5" customHeight="1" x14ac:dyDescent="0.2">
      <c r="A306" s="61" t="s">
        <v>572</v>
      </c>
      <c r="B306" s="174" t="s">
        <v>103</v>
      </c>
      <c r="C306" s="101">
        <v>199</v>
      </c>
      <c r="D306" s="103">
        <v>44965</v>
      </c>
    </row>
    <row r="307" spans="1:4" ht="19.5" customHeight="1" x14ac:dyDescent="0.2">
      <c r="A307" s="61" t="s">
        <v>573</v>
      </c>
      <c r="B307" s="174" t="s">
        <v>574</v>
      </c>
      <c r="C307" s="101">
        <v>198.86</v>
      </c>
      <c r="D307" s="103">
        <v>44963</v>
      </c>
    </row>
    <row r="308" spans="1:4" ht="19.5" customHeight="1" x14ac:dyDescent="0.2">
      <c r="A308" s="61" t="s">
        <v>275</v>
      </c>
      <c r="B308" s="174" t="s">
        <v>86</v>
      </c>
      <c r="C308" s="101">
        <v>198.04</v>
      </c>
      <c r="D308" s="103">
        <v>44979</v>
      </c>
    </row>
    <row r="309" spans="1:4" ht="19.5" customHeight="1" x14ac:dyDescent="0.2">
      <c r="A309" s="61" t="s">
        <v>272</v>
      </c>
      <c r="B309" s="174" t="s">
        <v>273</v>
      </c>
      <c r="C309" s="101">
        <v>195</v>
      </c>
      <c r="D309" s="103">
        <v>44963</v>
      </c>
    </row>
    <row r="310" spans="1:4" ht="19.5" customHeight="1" x14ac:dyDescent="0.2">
      <c r="A310" s="61" t="s">
        <v>575</v>
      </c>
      <c r="B310" s="174" t="s">
        <v>576</v>
      </c>
      <c r="C310" s="101">
        <v>195</v>
      </c>
      <c r="D310" s="103">
        <v>44979</v>
      </c>
    </row>
    <row r="311" spans="1:4" ht="19.5" customHeight="1" x14ac:dyDescent="0.2">
      <c r="A311" s="61" t="s">
        <v>113</v>
      </c>
      <c r="B311" s="174" t="s">
        <v>577</v>
      </c>
      <c r="C311" s="101">
        <v>190</v>
      </c>
      <c r="D311" s="103">
        <v>44985</v>
      </c>
    </row>
    <row r="312" spans="1:4" ht="19.5" customHeight="1" x14ac:dyDescent="0.2">
      <c r="A312" s="61" t="s">
        <v>578</v>
      </c>
      <c r="B312" s="174" t="s">
        <v>146</v>
      </c>
      <c r="C312" s="101">
        <v>186.97</v>
      </c>
      <c r="D312" s="103">
        <v>44985</v>
      </c>
    </row>
    <row r="313" spans="1:4" ht="19.5" customHeight="1" x14ac:dyDescent="0.2">
      <c r="A313" s="61" t="s">
        <v>134</v>
      </c>
      <c r="B313" s="174" t="s">
        <v>108</v>
      </c>
      <c r="C313" s="101">
        <v>180.73</v>
      </c>
      <c r="D313" s="103">
        <v>44965</v>
      </c>
    </row>
    <row r="314" spans="1:4" ht="19.5" customHeight="1" x14ac:dyDescent="0.2">
      <c r="A314" s="61" t="s">
        <v>579</v>
      </c>
      <c r="B314" s="174" t="s">
        <v>580</v>
      </c>
      <c r="C314" s="101">
        <v>180</v>
      </c>
      <c r="D314" s="103">
        <v>44979</v>
      </c>
    </row>
    <row r="315" spans="1:4" ht="19.5" customHeight="1" x14ac:dyDescent="0.2">
      <c r="A315" s="61" t="s">
        <v>581</v>
      </c>
      <c r="B315" s="174" t="s">
        <v>536</v>
      </c>
      <c r="C315" s="101">
        <v>178.07</v>
      </c>
      <c r="D315" s="103">
        <v>44985</v>
      </c>
    </row>
    <row r="316" spans="1:4" ht="19.5" customHeight="1" x14ac:dyDescent="0.2">
      <c r="A316" s="61" t="s">
        <v>582</v>
      </c>
      <c r="B316" s="174" t="s">
        <v>458</v>
      </c>
      <c r="C316" s="101">
        <v>177.85</v>
      </c>
      <c r="D316" s="103">
        <v>44966</v>
      </c>
    </row>
    <row r="317" spans="1:4" ht="19.5" customHeight="1" x14ac:dyDescent="0.2">
      <c r="A317" s="61" t="s">
        <v>131</v>
      </c>
      <c r="B317" s="174" t="s">
        <v>148</v>
      </c>
      <c r="C317" s="101">
        <v>175</v>
      </c>
      <c r="D317" s="103">
        <v>44966</v>
      </c>
    </row>
    <row r="318" spans="1:4" ht="19.5" customHeight="1" x14ac:dyDescent="0.2">
      <c r="A318" s="61" t="s">
        <v>240</v>
      </c>
      <c r="B318" s="174" t="s">
        <v>583</v>
      </c>
      <c r="C318" s="101">
        <v>173.7</v>
      </c>
      <c r="D318" s="103">
        <v>44966</v>
      </c>
    </row>
    <row r="319" spans="1:4" ht="19.5" customHeight="1" x14ac:dyDescent="0.2">
      <c r="A319" s="61" t="s">
        <v>584</v>
      </c>
      <c r="B319" s="174" t="s">
        <v>92</v>
      </c>
      <c r="C319" s="101">
        <v>172.99</v>
      </c>
      <c r="D319" s="103">
        <v>44985</v>
      </c>
    </row>
    <row r="320" spans="1:4" ht="19.5" customHeight="1" x14ac:dyDescent="0.2">
      <c r="A320" s="61" t="s">
        <v>486</v>
      </c>
      <c r="B320" s="174" t="s">
        <v>464</v>
      </c>
      <c r="C320" s="101">
        <v>170</v>
      </c>
      <c r="D320" s="103">
        <v>44977</v>
      </c>
    </row>
    <row r="321" spans="1:4" ht="19.5" customHeight="1" x14ac:dyDescent="0.2">
      <c r="A321" s="61" t="s">
        <v>585</v>
      </c>
      <c r="B321" s="174" t="s">
        <v>464</v>
      </c>
      <c r="C321" s="101">
        <v>170</v>
      </c>
      <c r="D321" s="103">
        <v>44979</v>
      </c>
    </row>
    <row r="322" spans="1:4" ht="19.5" customHeight="1" x14ac:dyDescent="0.2">
      <c r="A322" s="61" t="s">
        <v>586</v>
      </c>
      <c r="B322" s="174" t="s">
        <v>464</v>
      </c>
      <c r="C322" s="101">
        <v>170</v>
      </c>
      <c r="D322" s="103">
        <v>44979</v>
      </c>
    </row>
    <row r="323" spans="1:4" ht="19.5" customHeight="1" x14ac:dyDescent="0.2">
      <c r="A323" s="61" t="s">
        <v>587</v>
      </c>
      <c r="B323" s="174" t="s">
        <v>464</v>
      </c>
      <c r="C323" s="101">
        <v>170</v>
      </c>
      <c r="D323" s="103">
        <v>44979</v>
      </c>
    </row>
    <row r="324" spans="1:4" ht="19.5" customHeight="1" x14ac:dyDescent="0.2">
      <c r="A324" s="61" t="s">
        <v>588</v>
      </c>
      <c r="B324" s="174" t="s">
        <v>464</v>
      </c>
      <c r="C324" s="101">
        <v>170</v>
      </c>
      <c r="D324" s="103">
        <v>44979</v>
      </c>
    </row>
    <row r="325" spans="1:4" ht="19.5" customHeight="1" x14ac:dyDescent="0.2">
      <c r="A325" s="61" t="s">
        <v>130</v>
      </c>
      <c r="B325" s="174" t="s">
        <v>86</v>
      </c>
      <c r="C325" s="101">
        <v>170</v>
      </c>
      <c r="D325" s="103">
        <v>44985</v>
      </c>
    </row>
    <row r="326" spans="1:4" ht="19.5" customHeight="1" x14ac:dyDescent="0.2">
      <c r="A326" s="61" t="s">
        <v>589</v>
      </c>
      <c r="B326" s="174" t="s">
        <v>590</v>
      </c>
      <c r="C326" s="101">
        <v>169</v>
      </c>
      <c r="D326" s="103">
        <v>44985</v>
      </c>
    </row>
    <row r="327" spans="1:4" ht="19.5" customHeight="1" x14ac:dyDescent="0.2">
      <c r="A327" s="61" t="s">
        <v>118</v>
      </c>
      <c r="B327" s="174" t="s">
        <v>129</v>
      </c>
      <c r="C327" s="101">
        <v>162.25</v>
      </c>
      <c r="D327" s="103">
        <v>44972</v>
      </c>
    </row>
    <row r="328" spans="1:4" ht="19.5" customHeight="1" x14ac:dyDescent="0.2">
      <c r="A328" s="61" t="s">
        <v>591</v>
      </c>
      <c r="B328" s="174" t="s">
        <v>592</v>
      </c>
      <c r="C328" s="101">
        <v>159.51</v>
      </c>
      <c r="D328" s="103">
        <v>44980</v>
      </c>
    </row>
    <row r="329" spans="1:4" ht="19.5" customHeight="1" x14ac:dyDescent="0.2">
      <c r="A329" s="61" t="s">
        <v>593</v>
      </c>
      <c r="B329" s="174" t="s">
        <v>594</v>
      </c>
      <c r="C329" s="101">
        <v>158.77000000000001</v>
      </c>
      <c r="D329" s="103">
        <v>44972</v>
      </c>
    </row>
    <row r="330" spans="1:4" ht="19.5" customHeight="1" x14ac:dyDescent="0.2">
      <c r="A330" s="61" t="s">
        <v>125</v>
      </c>
      <c r="B330" s="174" t="s">
        <v>124</v>
      </c>
      <c r="C330" s="101">
        <v>157.19999999999999</v>
      </c>
      <c r="D330" s="103">
        <v>44959</v>
      </c>
    </row>
    <row r="331" spans="1:4" ht="19.5" customHeight="1" x14ac:dyDescent="0.2">
      <c r="A331" s="61" t="s">
        <v>501</v>
      </c>
      <c r="B331" s="174" t="s">
        <v>108</v>
      </c>
      <c r="C331" s="101">
        <v>150.09</v>
      </c>
      <c r="D331" s="103">
        <v>44985</v>
      </c>
    </row>
    <row r="332" spans="1:4" ht="19.5" customHeight="1" x14ac:dyDescent="0.2">
      <c r="A332" s="61" t="s">
        <v>264</v>
      </c>
      <c r="B332" s="174" t="s">
        <v>173</v>
      </c>
      <c r="C332" s="101">
        <v>150</v>
      </c>
      <c r="D332" s="103">
        <v>44959</v>
      </c>
    </row>
    <row r="333" spans="1:4" ht="19.5" customHeight="1" x14ac:dyDescent="0.2">
      <c r="A333" s="61" t="s">
        <v>265</v>
      </c>
      <c r="B333" s="174" t="s">
        <v>173</v>
      </c>
      <c r="C333" s="101">
        <v>150</v>
      </c>
      <c r="D333" s="103">
        <v>44959</v>
      </c>
    </row>
    <row r="334" spans="1:4" ht="19.5" customHeight="1" x14ac:dyDescent="0.2">
      <c r="A334" s="61" t="s">
        <v>595</v>
      </c>
      <c r="B334" s="174" t="s">
        <v>173</v>
      </c>
      <c r="C334" s="101">
        <v>150</v>
      </c>
      <c r="D334" s="103">
        <v>44959</v>
      </c>
    </row>
    <row r="335" spans="1:4" ht="19.5" customHeight="1" x14ac:dyDescent="0.2">
      <c r="A335" s="61" t="s">
        <v>596</v>
      </c>
      <c r="B335" s="174" t="s">
        <v>173</v>
      </c>
      <c r="C335" s="101">
        <v>150</v>
      </c>
      <c r="D335" s="103">
        <v>44959</v>
      </c>
    </row>
    <row r="336" spans="1:4" ht="19.5" customHeight="1" x14ac:dyDescent="0.2">
      <c r="A336" s="61" t="s">
        <v>597</v>
      </c>
      <c r="B336" s="174" t="s">
        <v>173</v>
      </c>
      <c r="C336" s="101">
        <v>150</v>
      </c>
      <c r="D336" s="103">
        <v>44959</v>
      </c>
    </row>
    <row r="337" spans="1:4" ht="19.5" customHeight="1" x14ac:dyDescent="0.2">
      <c r="A337" s="61" t="s">
        <v>598</v>
      </c>
      <c r="B337" s="174" t="s">
        <v>173</v>
      </c>
      <c r="C337" s="101">
        <v>150</v>
      </c>
      <c r="D337" s="103">
        <v>44959</v>
      </c>
    </row>
    <row r="338" spans="1:4" ht="19.5" customHeight="1" x14ac:dyDescent="0.2">
      <c r="A338" s="61" t="s">
        <v>599</v>
      </c>
      <c r="B338" s="174" t="s">
        <v>173</v>
      </c>
      <c r="C338" s="101">
        <v>150</v>
      </c>
      <c r="D338" s="103">
        <v>44959</v>
      </c>
    </row>
    <row r="339" spans="1:4" ht="19.5" customHeight="1" x14ac:dyDescent="0.2">
      <c r="A339" s="61" t="s">
        <v>600</v>
      </c>
      <c r="B339" s="174" t="s">
        <v>173</v>
      </c>
      <c r="C339" s="101">
        <v>150</v>
      </c>
      <c r="D339" s="103">
        <v>44959</v>
      </c>
    </row>
    <row r="340" spans="1:4" ht="19.5" customHeight="1" x14ac:dyDescent="0.2">
      <c r="A340" s="61" t="s">
        <v>601</v>
      </c>
      <c r="B340" s="174" t="s">
        <v>173</v>
      </c>
      <c r="C340" s="101">
        <v>150</v>
      </c>
      <c r="D340" s="103">
        <v>44963</v>
      </c>
    </row>
    <row r="341" spans="1:4" ht="19.5" customHeight="1" x14ac:dyDescent="0.2">
      <c r="A341" s="61" t="s">
        <v>602</v>
      </c>
      <c r="B341" s="174" t="s">
        <v>173</v>
      </c>
      <c r="C341" s="101">
        <v>150</v>
      </c>
      <c r="D341" s="103">
        <v>44963</v>
      </c>
    </row>
    <row r="342" spans="1:4" ht="19.5" customHeight="1" x14ac:dyDescent="0.2">
      <c r="A342" s="61" t="s">
        <v>603</v>
      </c>
      <c r="B342" s="174" t="s">
        <v>173</v>
      </c>
      <c r="C342" s="101">
        <v>150</v>
      </c>
      <c r="D342" s="103">
        <v>44963</v>
      </c>
    </row>
    <row r="343" spans="1:4" ht="19.5" customHeight="1" x14ac:dyDescent="0.2">
      <c r="A343" s="61" t="s">
        <v>604</v>
      </c>
      <c r="B343" s="174" t="s">
        <v>173</v>
      </c>
      <c r="C343" s="101">
        <v>150</v>
      </c>
      <c r="D343" s="103">
        <v>44963</v>
      </c>
    </row>
    <row r="344" spans="1:4" ht="19.5" customHeight="1" x14ac:dyDescent="0.2">
      <c r="A344" s="61" t="s">
        <v>605</v>
      </c>
      <c r="B344" s="174" t="s">
        <v>173</v>
      </c>
      <c r="C344" s="101">
        <v>150</v>
      </c>
      <c r="D344" s="103">
        <v>44963</v>
      </c>
    </row>
    <row r="345" spans="1:4" ht="19.5" customHeight="1" x14ac:dyDescent="0.2">
      <c r="A345" s="61" t="s">
        <v>606</v>
      </c>
      <c r="B345" s="174" t="s">
        <v>173</v>
      </c>
      <c r="C345" s="101">
        <v>150</v>
      </c>
      <c r="D345" s="103">
        <v>44963</v>
      </c>
    </row>
    <row r="346" spans="1:4" ht="19.5" customHeight="1" x14ac:dyDescent="0.2">
      <c r="A346" s="61" t="s">
        <v>607</v>
      </c>
      <c r="B346" s="174" t="s">
        <v>173</v>
      </c>
      <c r="C346" s="101">
        <v>150</v>
      </c>
      <c r="D346" s="103">
        <v>44963</v>
      </c>
    </row>
    <row r="347" spans="1:4" ht="19.5" customHeight="1" x14ac:dyDescent="0.2">
      <c r="A347" s="61" t="s">
        <v>608</v>
      </c>
      <c r="B347" s="174" t="s">
        <v>464</v>
      </c>
      <c r="C347" s="101">
        <v>150</v>
      </c>
      <c r="D347" s="103">
        <v>44977</v>
      </c>
    </row>
    <row r="348" spans="1:4" ht="19.5" customHeight="1" x14ac:dyDescent="0.2">
      <c r="A348" s="61" t="s">
        <v>264</v>
      </c>
      <c r="B348" s="174" t="s">
        <v>464</v>
      </c>
      <c r="C348" s="101">
        <v>150</v>
      </c>
      <c r="D348" s="103">
        <v>44977</v>
      </c>
    </row>
    <row r="349" spans="1:4" ht="19.5" customHeight="1" x14ac:dyDescent="0.2">
      <c r="A349" s="61" t="s">
        <v>595</v>
      </c>
      <c r="B349" s="174" t="s">
        <v>464</v>
      </c>
      <c r="C349" s="101">
        <v>150</v>
      </c>
      <c r="D349" s="103">
        <v>44977</v>
      </c>
    </row>
    <row r="350" spans="1:4" ht="19.5" customHeight="1" x14ac:dyDescent="0.2">
      <c r="A350" s="61" t="s">
        <v>609</v>
      </c>
      <c r="B350" s="174" t="s">
        <v>464</v>
      </c>
      <c r="C350" s="101">
        <v>150</v>
      </c>
      <c r="D350" s="103">
        <v>44979</v>
      </c>
    </row>
    <row r="351" spans="1:4" ht="19.5" customHeight="1" x14ac:dyDescent="0.2">
      <c r="A351" s="61" t="s">
        <v>610</v>
      </c>
      <c r="B351" s="174" t="s">
        <v>464</v>
      </c>
      <c r="C351" s="101">
        <v>150</v>
      </c>
      <c r="D351" s="103">
        <v>44979</v>
      </c>
    </row>
    <row r="352" spans="1:4" ht="19.5" customHeight="1" x14ac:dyDescent="0.2">
      <c r="A352" s="61" t="s">
        <v>262</v>
      </c>
      <c r="B352" s="174" t="s">
        <v>464</v>
      </c>
      <c r="C352" s="101">
        <v>150</v>
      </c>
      <c r="D352" s="103">
        <v>44979</v>
      </c>
    </row>
    <row r="353" spans="1:4" ht="19.5" customHeight="1" x14ac:dyDescent="0.2">
      <c r="A353" s="61" t="s">
        <v>263</v>
      </c>
      <c r="B353" s="174" t="s">
        <v>464</v>
      </c>
      <c r="C353" s="101">
        <v>150</v>
      </c>
      <c r="D353" s="103">
        <v>44979</v>
      </c>
    </row>
    <row r="354" spans="1:4" ht="19.5" customHeight="1" x14ac:dyDescent="0.2">
      <c r="A354" s="61" t="s">
        <v>611</v>
      </c>
      <c r="B354" s="174" t="s">
        <v>464</v>
      </c>
      <c r="C354" s="101">
        <v>150</v>
      </c>
      <c r="D354" s="103">
        <v>44979</v>
      </c>
    </row>
    <row r="355" spans="1:4" ht="19.5" customHeight="1" x14ac:dyDescent="0.2">
      <c r="A355" s="61" t="s">
        <v>612</v>
      </c>
      <c r="B355" s="174" t="s">
        <v>464</v>
      </c>
      <c r="C355" s="101">
        <v>150</v>
      </c>
      <c r="D355" s="103">
        <v>44979</v>
      </c>
    </row>
    <row r="356" spans="1:4" ht="19.5" customHeight="1" x14ac:dyDescent="0.2">
      <c r="A356" s="61" t="s">
        <v>613</v>
      </c>
      <c r="B356" s="174" t="s">
        <v>464</v>
      </c>
      <c r="C356" s="101">
        <v>150</v>
      </c>
      <c r="D356" s="103">
        <v>44979</v>
      </c>
    </row>
    <row r="357" spans="1:4" ht="19.5" customHeight="1" x14ac:dyDescent="0.2">
      <c r="A357" s="61" t="s">
        <v>614</v>
      </c>
      <c r="B357" s="174" t="s">
        <v>464</v>
      </c>
      <c r="C357" s="101">
        <v>150</v>
      </c>
      <c r="D357" s="103">
        <v>44979</v>
      </c>
    </row>
    <row r="358" spans="1:4" ht="19.5" customHeight="1" x14ac:dyDescent="0.2">
      <c r="A358" s="61" t="s">
        <v>615</v>
      </c>
      <c r="B358" s="174" t="s">
        <v>464</v>
      </c>
      <c r="C358" s="101">
        <v>150</v>
      </c>
      <c r="D358" s="103">
        <v>44985</v>
      </c>
    </row>
    <row r="359" spans="1:4" ht="19.5" customHeight="1" x14ac:dyDescent="0.2">
      <c r="A359" s="61" t="s">
        <v>616</v>
      </c>
      <c r="B359" s="174" t="s">
        <v>86</v>
      </c>
      <c r="C359" s="101">
        <v>150</v>
      </c>
      <c r="D359" s="103">
        <v>44985</v>
      </c>
    </row>
    <row r="360" spans="1:4" ht="19.5" customHeight="1" x14ac:dyDescent="0.2">
      <c r="A360" s="61" t="s">
        <v>497</v>
      </c>
      <c r="B360" s="174" t="s">
        <v>460</v>
      </c>
      <c r="C360" s="101">
        <v>148.19999999999999</v>
      </c>
      <c r="D360" s="103">
        <v>44985</v>
      </c>
    </row>
    <row r="361" spans="1:4" ht="19.5" customHeight="1" x14ac:dyDescent="0.2">
      <c r="A361" s="61" t="s">
        <v>617</v>
      </c>
      <c r="B361" s="174" t="s">
        <v>618</v>
      </c>
      <c r="C361" s="101">
        <v>147.38</v>
      </c>
      <c r="D361" s="103">
        <v>44979</v>
      </c>
    </row>
    <row r="362" spans="1:4" ht="19.5" customHeight="1" x14ac:dyDescent="0.2">
      <c r="A362" s="61" t="s">
        <v>619</v>
      </c>
      <c r="B362" s="174" t="s">
        <v>618</v>
      </c>
      <c r="C362" s="101">
        <v>147.38</v>
      </c>
      <c r="D362" s="103">
        <v>44980</v>
      </c>
    </row>
    <row r="363" spans="1:4" ht="19.5" customHeight="1" x14ac:dyDescent="0.2">
      <c r="A363" s="61" t="s">
        <v>620</v>
      </c>
      <c r="B363" s="174" t="s">
        <v>621</v>
      </c>
      <c r="C363" s="101">
        <v>145.41</v>
      </c>
      <c r="D363" s="103">
        <v>44966</v>
      </c>
    </row>
    <row r="364" spans="1:4" ht="19.5" customHeight="1" x14ac:dyDescent="0.2">
      <c r="A364" s="61" t="s">
        <v>117</v>
      </c>
      <c r="B364" s="174" t="s">
        <v>96</v>
      </c>
      <c r="C364" s="101">
        <v>144.56</v>
      </c>
      <c r="D364" s="103">
        <v>44965</v>
      </c>
    </row>
    <row r="365" spans="1:4" ht="19.5" customHeight="1" x14ac:dyDescent="0.2">
      <c r="A365" s="61" t="s">
        <v>622</v>
      </c>
      <c r="B365" s="174" t="s">
        <v>618</v>
      </c>
      <c r="C365" s="101">
        <v>141.47999999999999</v>
      </c>
      <c r="D365" s="103">
        <v>44979</v>
      </c>
    </row>
    <row r="366" spans="1:4" ht="19.5" customHeight="1" x14ac:dyDescent="0.2">
      <c r="A366" s="61" t="s">
        <v>279</v>
      </c>
      <c r="B366" s="174" t="s">
        <v>623</v>
      </c>
      <c r="C366" s="101">
        <v>140.16999999999999</v>
      </c>
      <c r="D366" s="103">
        <v>44973</v>
      </c>
    </row>
    <row r="367" spans="1:4" ht="19.5" customHeight="1" x14ac:dyDescent="0.2">
      <c r="A367" s="61" t="s">
        <v>624</v>
      </c>
      <c r="B367" s="174" t="s">
        <v>618</v>
      </c>
      <c r="C367" s="101">
        <v>140.16999999999999</v>
      </c>
      <c r="D367" s="103">
        <v>44979</v>
      </c>
    </row>
    <row r="368" spans="1:4" ht="19.5" customHeight="1" x14ac:dyDescent="0.2">
      <c r="A368" s="61" t="s">
        <v>172</v>
      </c>
      <c r="B368" s="174" t="s">
        <v>93</v>
      </c>
      <c r="C368" s="101">
        <v>137.54</v>
      </c>
      <c r="D368" s="103">
        <v>44963</v>
      </c>
    </row>
    <row r="369" spans="1:4" ht="19.5" customHeight="1" x14ac:dyDescent="0.2">
      <c r="A369" s="61" t="s">
        <v>625</v>
      </c>
      <c r="B369" s="174" t="s">
        <v>99</v>
      </c>
      <c r="C369" s="101">
        <v>136.5</v>
      </c>
      <c r="D369" s="103">
        <v>44963</v>
      </c>
    </row>
    <row r="370" spans="1:4" ht="19.5" customHeight="1" x14ac:dyDescent="0.2">
      <c r="A370" s="61" t="s">
        <v>626</v>
      </c>
      <c r="B370" s="174" t="s">
        <v>627</v>
      </c>
      <c r="C370" s="101">
        <v>134.93</v>
      </c>
      <c r="D370" s="103">
        <v>44963</v>
      </c>
    </row>
    <row r="371" spans="1:4" ht="19.5" customHeight="1" x14ac:dyDescent="0.2">
      <c r="A371" s="61" t="s">
        <v>628</v>
      </c>
      <c r="B371" s="174" t="s">
        <v>618</v>
      </c>
      <c r="C371" s="101">
        <v>132.31</v>
      </c>
      <c r="D371" s="103">
        <v>44979</v>
      </c>
    </row>
    <row r="372" spans="1:4" ht="19.5" customHeight="1" x14ac:dyDescent="0.2">
      <c r="A372" s="61" t="s">
        <v>629</v>
      </c>
      <c r="B372" s="174" t="s">
        <v>630</v>
      </c>
      <c r="C372" s="101">
        <v>132.05000000000001</v>
      </c>
      <c r="D372" s="103">
        <v>44972</v>
      </c>
    </row>
    <row r="373" spans="1:4" ht="19.5" customHeight="1" x14ac:dyDescent="0.2">
      <c r="A373" s="61" t="s">
        <v>127</v>
      </c>
      <c r="B373" s="174" t="s">
        <v>530</v>
      </c>
      <c r="C373" s="101">
        <v>130.37</v>
      </c>
      <c r="D373" s="103">
        <v>44979</v>
      </c>
    </row>
    <row r="374" spans="1:4" ht="19.5" customHeight="1" x14ac:dyDescent="0.2">
      <c r="A374" s="61" t="s">
        <v>631</v>
      </c>
      <c r="B374" s="174" t="s">
        <v>618</v>
      </c>
      <c r="C374" s="101">
        <v>130.35</v>
      </c>
      <c r="D374" s="103">
        <v>44979</v>
      </c>
    </row>
    <row r="375" spans="1:4" ht="19.5" customHeight="1" x14ac:dyDescent="0.2">
      <c r="A375" s="61" t="s">
        <v>632</v>
      </c>
      <c r="B375" s="174" t="s">
        <v>181</v>
      </c>
      <c r="C375" s="101">
        <v>128.25</v>
      </c>
      <c r="D375" s="103">
        <v>44985</v>
      </c>
    </row>
    <row r="376" spans="1:4" ht="19.5" customHeight="1" x14ac:dyDescent="0.2">
      <c r="A376" s="61" t="s">
        <v>560</v>
      </c>
      <c r="B376" s="174" t="s">
        <v>633</v>
      </c>
      <c r="C376" s="101">
        <v>126.95</v>
      </c>
      <c r="D376" s="103">
        <v>44963</v>
      </c>
    </row>
    <row r="377" spans="1:4" ht="19.5" customHeight="1" x14ac:dyDescent="0.2">
      <c r="A377" s="61" t="s">
        <v>106</v>
      </c>
      <c r="B377" s="174" t="s">
        <v>87</v>
      </c>
      <c r="C377" s="101">
        <v>125.95</v>
      </c>
      <c r="D377" s="103">
        <v>44963</v>
      </c>
    </row>
    <row r="378" spans="1:4" ht="19.5" customHeight="1" x14ac:dyDescent="0.2">
      <c r="A378" s="61" t="s">
        <v>269</v>
      </c>
      <c r="B378" s="174" t="s">
        <v>634</v>
      </c>
      <c r="C378" s="101">
        <v>121.04</v>
      </c>
      <c r="D378" s="103">
        <v>44972</v>
      </c>
    </row>
    <row r="379" spans="1:4" ht="19.5" customHeight="1" x14ac:dyDescent="0.2">
      <c r="A379" s="61" t="s">
        <v>172</v>
      </c>
      <c r="B379" s="174" t="s">
        <v>635</v>
      </c>
      <c r="C379" s="101">
        <v>120</v>
      </c>
      <c r="D379" s="103">
        <v>44979</v>
      </c>
    </row>
    <row r="380" spans="1:4" ht="19.5" customHeight="1" x14ac:dyDescent="0.2">
      <c r="A380" s="61" t="s">
        <v>267</v>
      </c>
      <c r="B380" s="174" t="s">
        <v>268</v>
      </c>
      <c r="C380" s="101">
        <v>117.72</v>
      </c>
      <c r="D380" s="103">
        <v>44963</v>
      </c>
    </row>
    <row r="381" spans="1:4" ht="19.5" customHeight="1" x14ac:dyDescent="0.2">
      <c r="A381" s="61" t="s">
        <v>267</v>
      </c>
      <c r="B381" s="174" t="s">
        <v>268</v>
      </c>
      <c r="C381" s="101">
        <v>117.72</v>
      </c>
      <c r="D381" s="103">
        <v>44985</v>
      </c>
    </row>
    <row r="382" spans="1:4" ht="19.5" customHeight="1" x14ac:dyDescent="0.2">
      <c r="A382" s="61" t="s">
        <v>636</v>
      </c>
      <c r="B382" s="174" t="s">
        <v>413</v>
      </c>
      <c r="C382" s="101">
        <v>115</v>
      </c>
      <c r="D382" s="103">
        <v>44979</v>
      </c>
    </row>
    <row r="383" spans="1:4" ht="19.5" customHeight="1" x14ac:dyDescent="0.2">
      <c r="A383" s="61" t="s">
        <v>157</v>
      </c>
      <c r="B383" s="174" t="s">
        <v>637</v>
      </c>
      <c r="C383" s="101">
        <v>114.88</v>
      </c>
      <c r="D383" s="103">
        <v>44979</v>
      </c>
    </row>
    <row r="384" spans="1:4" ht="19.5" customHeight="1" x14ac:dyDescent="0.2">
      <c r="A384" s="61" t="s">
        <v>258</v>
      </c>
      <c r="B384" s="174" t="s">
        <v>108</v>
      </c>
      <c r="C384" s="101">
        <v>114.1</v>
      </c>
      <c r="D384" s="103">
        <v>44985</v>
      </c>
    </row>
    <row r="385" spans="1:4" ht="19.5" customHeight="1" x14ac:dyDescent="0.2">
      <c r="A385" s="61" t="s">
        <v>100</v>
      </c>
      <c r="B385" s="174" t="s">
        <v>270</v>
      </c>
      <c r="C385" s="101">
        <v>113.97</v>
      </c>
      <c r="D385" s="103">
        <v>44985</v>
      </c>
    </row>
    <row r="386" spans="1:4" ht="19.5" customHeight="1" x14ac:dyDescent="0.2">
      <c r="A386" s="61" t="s">
        <v>111</v>
      </c>
      <c r="B386" s="174" t="s">
        <v>400</v>
      </c>
      <c r="C386" s="101">
        <v>104.88</v>
      </c>
      <c r="D386" s="103">
        <v>44963</v>
      </c>
    </row>
    <row r="387" spans="1:4" ht="19.5" customHeight="1" x14ac:dyDescent="0.2">
      <c r="A387" s="61" t="s">
        <v>638</v>
      </c>
      <c r="B387" s="174" t="s">
        <v>639</v>
      </c>
      <c r="C387" s="101">
        <v>102.18</v>
      </c>
      <c r="D387" s="103">
        <v>44966</v>
      </c>
    </row>
    <row r="388" spans="1:4" ht="19.5" customHeight="1" x14ac:dyDescent="0.2">
      <c r="A388" s="61" t="s">
        <v>640</v>
      </c>
      <c r="B388" s="174" t="s">
        <v>641</v>
      </c>
      <c r="C388" s="101">
        <v>100</v>
      </c>
      <c r="D388" s="103">
        <v>44977</v>
      </c>
    </row>
    <row r="389" spans="1:4" ht="19.5" customHeight="1" x14ac:dyDescent="0.2">
      <c r="A389" s="61" t="s">
        <v>642</v>
      </c>
      <c r="B389" s="174" t="s">
        <v>88</v>
      </c>
      <c r="C389" s="101">
        <v>100</v>
      </c>
      <c r="D389" s="103">
        <v>44985</v>
      </c>
    </row>
    <row r="390" spans="1:4" ht="19.5" customHeight="1" x14ac:dyDescent="0.2">
      <c r="A390" s="61" t="s">
        <v>276</v>
      </c>
      <c r="B390" s="174" t="s">
        <v>643</v>
      </c>
      <c r="C390" s="101">
        <v>98.18</v>
      </c>
      <c r="D390" s="103">
        <v>44972</v>
      </c>
    </row>
    <row r="391" spans="1:4" ht="19.5" customHeight="1" x14ac:dyDescent="0.2">
      <c r="A391" s="61" t="s">
        <v>281</v>
      </c>
      <c r="B391" s="174" t="s">
        <v>282</v>
      </c>
      <c r="C391" s="101">
        <v>96</v>
      </c>
      <c r="D391" s="103">
        <v>44972</v>
      </c>
    </row>
    <row r="392" spans="1:4" ht="19.5" customHeight="1" x14ac:dyDescent="0.2">
      <c r="A392" s="61" t="s">
        <v>644</v>
      </c>
      <c r="B392" s="174" t="s">
        <v>618</v>
      </c>
      <c r="C392" s="101">
        <v>95.63</v>
      </c>
      <c r="D392" s="103">
        <v>44979</v>
      </c>
    </row>
    <row r="393" spans="1:4" ht="19.5" customHeight="1" x14ac:dyDescent="0.2">
      <c r="A393" s="61" t="s">
        <v>276</v>
      </c>
      <c r="B393" s="174" t="s">
        <v>643</v>
      </c>
      <c r="C393" s="101">
        <v>92.65</v>
      </c>
      <c r="D393" s="103">
        <v>44963</v>
      </c>
    </row>
    <row r="394" spans="1:4" ht="19.5" customHeight="1" x14ac:dyDescent="0.2">
      <c r="A394" s="61" t="s">
        <v>271</v>
      </c>
      <c r="B394" s="174" t="s">
        <v>261</v>
      </c>
      <c r="C394" s="101">
        <v>88.82</v>
      </c>
      <c r="D394" s="103">
        <v>44972</v>
      </c>
    </row>
    <row r="395" spans="1:4" ht="19.5" customHeight="1" x14ac:dyDescent="0.2">
      <c r="A395" s="61" t="s">
        <v>645</v>
      </c>
      <c r="B395" s="174" t="s">
        <v>646</v>
      </c>
      <c r="C395" s="101">
        <v>88.03</v>
      </c>
      <c r="D395" s="103">
        <v>44965</v>
      </c>
    </row>
    <row r="396" spans="1:4" ht="19.5" customHeight="1" x14ac:dyDescent="0.2">
      <c r="A396" s="61" t="s">
        <v>123</v>
      </c>
      <c r="B396" s="174" t="s">
        <v>280</v>
      </c>
      <c r="C396" s="101">
        <v>84.89</v>
      </c>
      <c r="D396" s="103">
        <v>44965</v>
      </c>
    </row>
    <row r="397" spans="1:4" ht="19.5" customHeight="1" x14ac:dyDescent="0.2">
      <c r="A397" s="61" t="s">
        <v>132</v>
      </c>
      <c r="B397" s="174" t="s">
        <v>280</v>
      </c>
      <c r="C397" s="101">
        <v>84.89</v>
      </c>
      <c r="D397" s="103">
        <v>44965</v>
      </c>
    </row>
    <row r="398" spans="1:4" ht="19.5" customHeight="1" x14ac:dyDescent="0.2">
      <c r="A398" s="61" t="s">
        <v>647</v>
      </c>
      <c r="B398" s="174" t="s">
        <v>648</v>
      </c>
      <c r="C398" s="101">
        <v>83.71</v>
      </c>
      <c r="D398" s="103">
        <v>44966</v>
      </c>
    </row>
    <row r="399" spans="1:4" ht="19.5" customHeight="1" x14ac:dyDescent="0.2">
      <c r="A399" s="61" t="s">
        <v>177</v>
      </c>
      <c r="B399" s="174" t="s">
        <v>88</v>
      </c>
      <c r="C399" s="101">
        <v>75</v>
      </c>
      <c r="D399" s="103">
        <v>44972</v>
      </c>
    </row>
    <row r="400" spans="1:4" ht="19.5" customHeight="1" x14ac:dyDescent="0.2">
      <c r="A400" s="61" t="s">
        <v>176</v>
      </c>
      <c r="B400" s="174" t="s">
        <v>88</v>
      </c>
      <c r="C400" s="101">
        <v>75</v>
      </c>
      <c r="D400" s="103">
        <v>44979</v>
      </c>
    </row>
    <row r="401" spans="1:4" ht="19.5" customHeight="1" x14ac:dyDescent="0.2">
      <c r="A401" s="61" t="s">
        <v>649</v>
      </c>
      <c r="B401" s="174" t="s">
        <v>650</v>
      </c>
      <c r="C401" s="101">
        <v>75</v>
      </c>
      <c r="D401" s="103">
        <v>44980</v>
      </c>
    </row>
    <row r="402" spans="1:4" ht="19.5" customHeight="1" x14ac:dyDescent="0.2">
      <c r="A402" s="61" t="s">
        <v>651</v>
      </c>
      <c r="B402" s="174" t="s">
        <v>108</v>
      </c>
      <c r="C402" s="101">
        <v>75</v>
      </c>
      <c r="D402" s="103">
        <v>44985</v>
      </c>
    </row>
    <row r="403" spans="1:4" ht="19.5" customHeight="1" x14ac:dyDescent="0.2">
      <c r="A403" s="61" t="s">
        <v>179</v>
      </c>
      <c r="B403" s="174" t="s">
        <v>150</v>
      </c>
      <c r="C403" s="101">
        <v>74.75</v>
      </c>
      <c r="D403" s="103">
        <v>44985</v>
      </c>
    </row>
    <row r="404" spans="1:4" ht="19.5" customHeight="1" x14ac:dyDescent="0.2">
      <c r="A404" s="61" t="s">
        <v>652</v>
      </c>
      <c r="B404" s="174" t="s">
        <v>630</v>
      </c>
      <c r="C404" s="101">
        <v>74.67</v>
      </c>
      <c r="D404" s="103">
        <v>44966</v>
      </c>
    </row>
    <row r="405" spans="1:4" ht="19.5" customHeight="1" x14ac:dyDescent="0.2">
      <c r="A405" s="61" t="s">
        <v>125</v>
      </c>
      <c r="B405" s="174" t="s">
        <v>124</v>
      </c>
      <c r="C405" s="101">
        <v>71.66</v>
      </c>
      <c r="D405" s="103">
        <v>44972</v>
      </c>
    </row>
    <row r="406" spans="1:4" ht="19.5" customHeight="1" x14ac:dyDescent="0.2">
      <c r="A406" s="61" t="s">
        <v>111</v>
      </c>
      <c r="B406" s="174" t="s">
        <v>138</v>
      </c>
      <c r="C406" s="101">
        <v>69.989999999999995</v>
      </c>
      <c r="D406" s="103">
        <v>44966</v>
      </c>
    </row>
    <row r="407" spans="1:4" ht="19.5" customHeight="1" x14ac:dyDescent="0.2">
      <c r="A407" s="61" t="s">
        <v>653</v>
      </c>
      <c r="B407" s="174" t="s">
        <v>654</v>
      </c>
      <c r="C407" s="101">
        <v>67.33</v>
      </c>
      <c r="D407" s="103">
        <v>44965</v>
      </c>
    </row>
    <row r="408" spans="1:4" ht="19.5" customHeight="1" x14ac:dyDescent="0.2">
      <c r="A408" s="61" t="s">
        <v>283</v>
      </c>
      <c r="B408" s="174" t="s">
        <v>250</v>
      </c>
      <c r="C408" s="101">
        <v>66.02</v>
      </c>
      <c r="D408" s="103">
        <v>44985</v>
      </c>
    </row>
    <row r="409" spans="1:4" ht="19.5" customHeight="1" x14ac:dyDescent="0.2">
      <c r="A409" s="61" t="s">
        <v>655</v>
      </c>
      <c r="B409" s="174" t="s">
        <v>656</v>
      </c>
      <c r="C409" s="101">
        <v>64</v>
      </c>
      <c r="D409" s="103">
        <v>44972</v>
      </c>
    </row>
    <row r="410" spans="1:4" ht="19.5" customHeight="1" x14ac:dyDescent="0.2">
      <c r="A410" s="61" t="s">
        <v>100</v>
      </c>
      <c r="B410" s="174" t="s">
        <v>107</v>
      </c>
      <c r="C410" s="101">
        <v>62.41</v>
      </c>
      <c r="D410" s="103">
        <v>44966</v>
      </c>
    </row>
    <row r="411" spans="1:4" ht="19.5" customHeight="1" x14ac:dyDescent="0.2">
      <c r="A411" s="61" t="s">
        <v>657</v>
      </c>
      <c r="B411" s="174" t="s">
        <v>650</v>
      </c>
      <c r="C411" s="101">
        <v>60.55</v>
      </c>
      <c r="D411" s="103">
        <v>44979</v>
      </c>
    </row>
    <row r="412" spans="1:4" ht="19.5" customHeight="1" x14ac:dyDescent="0.2">
      <c r="A412" s="61" t="s">
        <v>122</v>
      </c>
      <c r="B412" s="174" t="s">
        <v>658</v>
      </c>
      <c r="C412" s="101">
        <v>60</v>
      </c>
      <c r="D412" s="103">
        <v>44963</v>
      </c>
    </row>
    <row r="413" spans="1:4" ht="19.5" customHeight="1" x14ac:dyDescent="0.2">
      <c r="A413" s="61" t="s">
        <v>175</v>
      </c>
      <c r="B413" s="174" t="s">
        <v>88</v>
      </c>
      <c r="C413" s="101">
        <v>60</v>
      </c>
      <c r="D413" s="103">
        <v>44966</v>
      </c>
    </row>
    <row r="414" spans="1:4" ht="19.5" customHeight="1" x14ac:dyDescent="0.2">
      <c r="A414" s="61" t="s">
        <v>659</v>
      </c>
      <c r="B414" s="174" t="s">
        <v>660</v>
      </c>
      <c r="C414" s="101">
        <v>60</v>
      </c>
      <c r="D414" s="103">
        <v>44972</v>
      </c>
    </row>
    <row r="415" spans="1:4" ht="19.5" customHeight="1" x14ac:dyDescent="0.2">
      <c r="A415" s="61" t="s">
        <v>106</v>
      </c>
      <c r="B415" s="174" t="s">
        <v>87</v>
      </c>
      <c r="C415" s="101">
        <v>58.1</v>
      </c>
      <c r="D415" s="103">
        <v>44965</v>
      </c>
    </row>
    <row r="416" spans="1:4" ht="19.5" customHeight="1" x14ac:dyDescent="0.2">
      <c r="A416" s="61" t="s">
        <v>169</v>
      </c>
      <c r="B416" s="174" t="s">
        <v>650</v>
      </c>
      <c r="C416" s="101">
        <v>58</v>
      </c>
      <c r="D416" s="103">
        <v>44979</v>
      </c>
    </row>
    <row r="417" spans="1:4" ht="19.5" customHeight="1" x14ac:dyDescent="0.2">
      <c r="A417" s="61" t="s">
        <v>111</v>
      </c>
      <c r="B417" s="174" t="s">
        <v>661</v>
      </c>
      <c r="C417" s="101">
        <v>56.87</v>
      </c>
      <c r="D417" s="103">
        <v>44965</v>
      </c>
    </row>
    <row r="418" spans="1:4" ht="19.5" customHeight="1" x14ac:dyDescent="0.2">
      <c r="A418" s="61" t="s">
        <v>285</v>
      </c>
      <c r="B418" s="174" t="s">
        <v>662</v>
      </c>
      <c r="C418" s="101">
        <v>56.2</v>
      </c>
      <c r="D418" s="103">
        <v>44979</v>
      </c>
    </row>
    <row r="419" spans="1:4" ht="19.5" customHeight="1" x14ac:dyDescent="0.2">
      <c r="A419" s="61" t="s">
        <v>122</v>
      </c>
      <c r="B419" s="174" t="s">
        <v>663</v>
      </c>
      <c r="C419" s="101">
        <v>56</v>
      </c>
      <c r="D419" s="103">
        <v>44985</v>
      </c>
    </row>
    <row r="420" spans="1:4" ht="19.5" customHeight="1" x14ac:dyDescent="0.2">
      <c r="A420" s="61" t="s">
        <v>664</v>
      </c>
      <c r="B420" s="174" t="s">
        <v>665</v>
      </c>
      <c r="C420" s="101">
        <v>55.54</v>
      </c>
      <c r="D420" s="103">
        <v>44966</v>
      </c>
    </row>
    <row r="421" spans="1:4" ht="19.5" customHeight="1" x14ac:dyDescent="0.2">
      <c r="A421" s="61" t="s">
        <v>134</v>
      </c>
      <c r="B421" s="174" t="s">
        <v>108</v>
      </c>
      <c r="C421" s="101">
        <v>54.75</v>
      </c>
      <c r="D421" s="103">
        <v>44979</v>
      </c>
    </row>
    <row r="422" spans="1:4" ht="19.5" customHeight="1" x14ac:dyDescent="0.2">
      <c r="A422" s="61" t="s">
        <v>666</v>
      </c>
      <c r="B422" s="174" t="s">
        <v>549</v>
      </c>
      <c r="C422" s="101">
        <v>53.11</v>
      </c>
      <c r="D422" s="103">
        <v>44979</v>
      </c>
    </row>
    <row r="423" spans="1:4" ht="19.5" customHeight="1" x14ac:dyDescent="0.2">
      <c r="A423" s="61" t="s">
        <v>625</v>
      </c>
      <c r="B423" s="174" t="s">
        <v>108</v>
      </c>
      <c r="C423" s="101">
        <v>52.5</v>
      </c>
      <c r="D423" s="103">
        <v>44965</v>
      </c>
    </row>
    <row r="424" spans="1:4" ht="19.5" customHeight="1" x14ac:dyDescent="0.2">
      <c r="A424" s="61" t="s">
        <v>260</v>
      </c>
      <c r="B424" s="174" t="s">
        <v>92</v>
      </c>
      <c r="C424" s="101">
        <v>52.49</v>
      </c>
      <c r="D424" s="103">
        <v>44963</v>
      </c>
    </row>
    <row r="425" spans="1:4" ht="19.5" customHeight="1" x14ac:dyDescent="0.2">
      <c r="A425" s="61" t="s">
        <v>667</v>
      </c>
      <c r="B425" s="174" t="s">
        <v>124</v>
      </c>
      <c r="C425" s="101">
        <v>51.48</v>
      </c>
      <c r="D425" s="103">
        <v>44979</v>
      </c>
    </row>
    <row r="426" spans="1:4" ht="19.5" customHeight="1" x14ac:dyDescent="0.2">
      <c r="A426" s="61" t="s">
        <v>668</v>
      </c>
      <c r="B426" s="174" t="s">
        <v>105</v>
      </c>
      <c r="C426" s="101">
        <v>49.48</v>
      </c>
      <c r="D426" s="103">
        <v>44959</v>
      </c>
    </row>
    <row r="427" spans="1:4" ht="19.5" customHeight="1" x14ac:dyDescent="0.2">
      <c r="A427" s="61" t="s">
        <v>669</v>
      </c>
      <c r="B427" s="174" t="s">
        <v>670</v>
      </c>
      <c r="C427" s="101">
        <v>48.73</v>
      </c>
      <c r="D427" s="103">
        <v>44963</v>
      </c>
    </row>
    <row r="428" spans="1:4" ht="19.5" customHeight="1" x14ac:dyDescent="0.2">
      <c r="A428" s="61" t="s">
        <v>671</v>
      </c>
      <c r="B428" s="174" t="s">
        <v>672</v>
      </c>
      <c r="C428" s="101">
        <v>48.66</v>
      </c>
      <c r="D428" s="103">
        <v>44965</v>
      </c>
    </row>
    <row r="429" spans="1:4" ht="19.5" customHeight="1" x14ac:dyDescent="0.2">
      <c r="A429" s="61" t="s">
        <v>151</v>
      </c>
      <c r="B429" s="174" t="s">
        <v>243</v>
      </c>
      <c r="C429" s="101">
        <v>45</v>
      </c>
      <c r="D429" s="103">
        <v>44966</v>
      </c>
    </row>
    <row r="430" spans="1:4" ht="19.5" customHeight="1" x14ac:dyDescent="0.2">
      <c r="A430" s="61" t="s">
        <v>673</v>
      </c>
      <c r="B430" s="174" t="s">
        <v>594</v>
      </c>
      <c r="C430" s="101">
        <v>40.869999999999997</v>
      </c>
      <c r="D430" s="103">
        <v>44963</v>
      </c>
    </row>
    <row r="431" spans="1:4" ht="19.5" customHeight="1" x14ac:dyDescent="0.2">
      <c r="A431" s="61" t="s">
        <v>632</v>
      </c>
      <c r="B431" s="174" t="s">
        <v>674</v>
      </c>
      <c r="C431" s="101">
        <v>40.56</v>
      </c>
      <c r="D431" s="103">
        <v>44979</v>
      </c>
    </row>
    <row r="432" spans="1:4" ht="19.5" customHeight="1" x14ac:dyDescent="0.2">
      <c r="A432" s="61" t="s">
        <v>169</v>
      </c>
      <c r="B432" s="174" t="s">
        <v>675</v>
      </c>
      <c r="C432" s="101">
        <v>40</v>
      </c>
      <c r="D432" s="103">
        <v>44972</v>
      </c>
    </row>
    <row r="433" spans="1:4" ht="19.5" customHeight="1" x14ac:dyDescent="0.2">
      <c r="A433" s="61" t="s">
        <v>277</v>
      </c>
      <c r="B433" s="174" t="s">
        <v>676</v>
      </c>
      <c r="C433" s="101">
        <v>39.630000000000003</v>
      </c>
      <c r="D433" s="103">
        <v>44963</v>
      </c>
    </row>
    <row r="434" spans="1:4" ht="19.5" customHeight="1" x14ac:dyDescent="0.2">
      <c r="A434" s="61" t="s">
        <v>151</v>
      </c>
      <c r="B434" s="174" t="s">
        <v>677</v>
      </c>
      <c r="C434" s="101">
        <v>37.5</v>
      </c>
      <c r="D434" s="103">
        <v>44979</v>
      </c>
    </row>
    <row r="435" spans="1:4" ht="19.5" customHeight="1" x14ac:dyDescent="0.2">
      <c r="A435" s="61" t="s">
        <v>266</v>
      </c>
      <c r="B435" s="174" t="s">
        <v>124</v>
      </c>
      <c r="C435" s="101">
        <v>37.4</v>
      </c>
      <c r="D435" s="103">
        <v>44979</v>
      </c>
    </row>
    <row r="436" spans="1:4" ht="19.5" customHeight="1" x14ac:dyDescent="0.2">
      <c r="A436" s="61" t="s">
        <v>256</v>
      </c>
      <c r="B436" s="174" t="s">
        <v>221</v>
      </c>
      <c r="C436" s="101">
        <v>37.119999999999997</v>
      </c>
      <c r="D436" s="103">
        <v>44979</v>
      </c>
    </row>
    <row r="437" spans="1:4" ht="19.5" customHeight="1" x14ac:dyDescent="0.2">
      <c r="A437" s="61" t="s">
        <v>256</v>
      </c>
      <c r="B437" s="174" t="s">
        <v>221</v>
      </c>
      <c r="C437" s="101">
        <v>37.119999999999997</v>
      </c>
      <c r="D437" s="103">
        <v>44985</v>
      </c>
    </row>
    <row r="438" spans="1:4" ht="19.5" customHeight="1" x14ac:dyDescent="0.2">
      <c r="A438" s="61" t="s">
        <v>678</v>
      </c>
      <c r="B438" s="174" t="s">
        <v>679</v>
      </c>
      <c r="C438" s="101">
        <v>36.479999999999997</v>
      </c>
      <c r="D438" s="103">
        <v>44965</v>
      </c>
    </row>
    <row r="439" spans="1:4" ht="19.5" customHeight="1" x14ac:dyDescent="0.2">
      <c r="A439" s="61" t="s">
        <v>680</v>
      </c>
      <c r="B439" s="174" t="s">
        <v>145</v>
      </c>
      <c r="C439" s="101">
        <v>35</v>
      </c>
      <c r="D439" s="103">
        <v>44979</v>
      </c>
    </row>
    <row r="440" spans="1:4" ht="19.5" customHeight="1" x14ac:dyDescent="0.2">
      <c r="A440" s="61" t="s">
        <v>681</v>
      </c>
      <c r="B440" s="174" t="s">
        <v>93</v>
      </c>
      <c r="C440" s="101">
        <v>34.549999999999997</v>
      </c>
      <c r="D440" s="103">
        <v>44959</v>
      </c>
    </row>
    <row r="441" spans="1:4" ht="19.5" customHeight="1" x14ac:dyDescent="0.2">
      <c r="A441" s="61" t="s">
        <v>253</v>
      </c>
      <c r="B441" s="174" t="s">
        <v>95</v>
      </c>
      <c r="C441" s="101">
        <v>32.159999999999997</v>
      </c>
      <c r="D441" s="103">
        <v>44972</v>
      </c>
    </row>
    <row r="442" spans="1:4" ht="19.5" customHeight="1" x14ac:dyDescent="0.2">
      <c r="A442" s="61" t="s">
        <v>682</v>
      </c>
      <c r="B442" s="174" t="s">
        <v>683</v>
      </c>
      <c r="C442" s="101">
        <v>31.35</v>
      </c>
      <c r="D442" s="103">
        <v>44963</v>
      </c>
    </row>
    <row r="443" spans="1:4" ht="19.5" customHeight="1" x14ac:dyDescent="0.2">
      <c r="A443" s="61" t="s">
        <v>260</v>
      </c>
      <c r="B443" s="174" t="s">
        <v>92</v>
      </c>
      <c r="C443" s="101">
        <v>28.93</v>
      </c>
      <c r="D443" s="103">
        <v>44972</v>
      </c>
    </row>
    <row r="444" spans="1:4" ht="19.5" customHeight="1" x14ac:dyDescent="0.2">
      <c r="A444" s="61" t="s">
        <v>287</v>
      </c>
      <c r="B444" s="174" t="s">
        <v>684</v>
      </c>
      <c r="C444" s="101">
        <v>27.77</v>
      </c>
      <c r="D444" s="103">
        <v>44979</v>
      </c>
    </row>
    <row r="445" spans="1:4" ht="19.5" customHeight="1" x14ac:dyDescent="0.2">
      <c r="A445" s="61" t="s">
        <v>685</v>
      </c>
      <c r="B445" s="174" t="s">
        <v>686</v>
      </c>
      <c r="C445" s="101">
        <v>26.3</v>
      </c>
      <c r="D445" s="103">
        <v>44972</v>
      </c>
    </row>
    <row r="446" spans="1:4" ht="19.5" customHeight="1" x14ac:dyDescent="0.2">
      <c r="A446" s="61" t="s">
        <v>180</v>
      </c>
      <c r="B446" s="174" t="s">
        <v>261</v>
      </c>
      <c r="C446" s="101">
        <v>25.68</v>
      </c>
      <c r="D446" s="103">
        <v>44972</v>
      </c>
    </row>
    <row r="447" spans="1:4" ht="19.5" customHeight="1" x14ac:dyDescent="0.2">
      <c r="A447" s="61" t="s">
        <v>687</v>
      </c>
      <c r="B447" s="174" t="s">
        <v>688</v>
      </c>
      <c r="C447" s="101">
        <v>25.51</v>
      </c>
      <c r="D447" s="103">
        <v>44972</v>
      </c>
    </row>
    <row r="448" spans="1:4" ht="19.5" customHeight="1" x14ac:dyDescent="0.2">
      <c r="A448" s="61" t="s">
        <v>232</v>
      </c>
      <c r="B448" s="174" t="s">
        <v>689</v>
      </c>
      <c r="C448" s="101">
        <v>25.5</v>
      </c>
      <c r="D448" s="103">
        <v>44972</v>
      </c>
    </row>
    <row r="449" spans="1:4" ht="19.5" customHeight="1" x14ac:dyDescent="0.2">
      <c r="A449" s="61" t="s">
        <v>690</v>
      </c>
      <c r="B449" s="174" t="s">
        <v>691</v>
      </c>
      <c r="C449" s="101">
        <v>24.02</v>
      </c>
      <c r="D449" s="103">
        <v>44973</v>
      </c>
    </row>
    <row r="450" spans="1:4" ht="19.5" customHeight="1" x14ac:dyDescent="0.2">
      <c r="A450" s="61" t="s">
        <v>690</v>
      </c>
      <c r="B450" s="174" t="s">
        <v>692</v>
      </c>
      <c r="C450" s="101">
        <v>22.14</v>
      </c>
      <c r="D450" s="103">
        <v>44966</v>
      </c>
    </row>
    <row r="451" spans="1:4" ht="19.5" customHeight="1" x14ac:dyDescent="0.2">
      <c r="A451" s="61" t="s">
        <v>283</v>
      </c>
      <c r="B451" s="174" t="s">
        <v>693</v>
      </c>
      <c r="C451" s="101">
        <v>19.5</v>
      </c>
      <c r="D451" s="103">
        <v>44979</v>
      </c>
    </row>
    <row r="452" spans="1:4" ht="19.5" customHeight="1" x14ac:dyDescent="0.2">
      <c r="A452" s="61" t="s">
        <v>128</v>
      </c>
      <c r="B452" s="174" t="s">
        <v>136</v>
      </c>
      <c r="C452" s="101">
        <v>15.08</v>
      </c>
      <c r="D452" s="103">
        <v>44985</v>
      </c>
    </row>
    <row r="453" spans="1:4" ht="19.5" customHeight="1" x14ac:dyDescent="0.2">
      <c r="A453" s="61" t="s">
        <v>694</v>
      </c>
      <c r="B453" s="174" t="s">
        <v>695</v>
      </c>
      <c r="C453" s="101">
        <v>13</v>
      </c>
      <c r="D453" s="103">
        <v>44963</v>
      </c>
    </row>
    <row r="454" spans="1:4" ht="19.5" customHeight="1" x14ac:dyDescent="0.2">
      <c r="A454" s="61" t="s">
        <v>694</v>
      </c>
      <c r="B454" s="174" t="s">
        <v>696</v>
      </c>
      <c r="C454" s="101">
        <v>13</v>
      </c>
      <c r="D454" s="103">
        <v>44972</v>
      </c>
    </row>
    <row r="455" spans="1:4" ht="19.5" customHeight="1" x14ac:dyDescent="0.2">
      <c r="A455" s="61" t="s">
        <v>697</v>
      </c>
      <c r="B455" s="174" t="s">
        <v>698</v>
      </c>
      <c r="C455" s="101">
        <v>12.28</v>
      </c>
      <c r="D455" s="103">
        <v>44985</v>
      </c>
    </row>
    <row r="456" spans="1:4" ht="19.5" customHeight="1" x14ac:dyDescent="0.2">
      <c r="A456" s="61" t="s">
        <v>699</v>
      </c>
      <c r="B456" s="174" t="s">
        <v>156</v>
      </c>
      <c r="C456" s="101">
        <v>9.74</v>
      </c>
      <c r="D456" s="103">
        <v>44972</v>
      </c>
    </row>
    <row r="457" spans="1:4" ht="19.5" customHeight="1" x14ac:dyDescent="0.2">
      <c r="A457" s="61" t="s">
        <v>178</v>
      </c>
      <c r="B457" s="174" t="s">
        <v>700</v>
      </c>
      <c r="C457" s="101">
        <v>9.5</v>
      </c>
      <c r="D457" s="103">
        <v>44959</v>
      </c>
    </row>
    <row r="458" spans="1:4" ht="19.5" customHeight="1" x14ac:dyDescent="0.2">
      <c r="A458" s="61" t="s">
        <v>178</v>
      </c>
      <c r="B458" s="174" t="s">
        <v>289</v>
      </c>
      <c r="C458" s="101">
        <v>7.2</v>
      </c>
      <c r="D458" s="103">
        <v>44979</v>
      </c>
    </row>
    <row r="459" spans="1:4" ht="19.5" customHeight="1" x14ac:dyDescent="0.2">
      <c r="A459" s="61" t="s">
        <v>701</v>
      </c>
      <c r="B459" s="174" t="s">
        <v>702</v>
      </c>
      <c r="C459" s="101">
        <v>4</v>
      </c>
      <c r="D459" s="103">
        <v>44985</v>
      </c>
    </row>
    <row r="460" spans="1:4" ht="19.5" customHeight="1" x14ac:dyDescent="0.2">
      <c r="A460" s="61" t="s">
        <v>703</v>
      </c>
      <c r="B460" s="174" t="s">
        <v>139</v>
      </c>
      <c r="C460" s="101">
        <v>3.65</v>
      </c>
      <c r="D460" s="103">
        <v>44985</v>
      </c>
    </row>
    <row r="461" spans="1:4" ht="19.5" customHeight="1" x14ac:dyDescent="0.2">
      <c r="A461" s="61" t="s">
        <v>128</v>
      </c>
      <c r="B461" s="174" t="s">
        <v>693</v>
      </c>
      <c r="C461" s="101">
        <v>2.61</v>
      </c>
      <c r="D461" s="103">
        <v>44979</v>
      </c>
    </row>
    <row r="462" spans="1:4" ht="19.5" customHeight="1" x14ac:dyDescent="0.2">
      <c r="A462" s="178"/>
      <c r="B462" s="174"/>
      <c r="C462" s="180"/>
      <c r="D462" s="179"/>
    </row>
    <row r="463" spans="1:4" ht="19.5" customHeight="1" thickBot="1" x14ac:dyDescent="0.25">
      <c r="A463" s="178"/>
      <c r="B463" s="174"/>
      <c r="C463" s="181">
        <f>SUM(C5:C462)</f>
        <v>2590349.4100000034</v>
      </c>
      <c r="D463" s="182"/>
    </row>
    <row r="464" spans="1:4" ht="19.5" customHeight="1" thickTop="1" thickBot="1" x14ac:dyDescent="0.25">
      <c r="A464" s="183"/>
      <c r="B464" s="184"/>
      <c r="C464" s="185"/>
      <c r="D464" s="18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2023-03-21T17:02:04Z</dcterms:modified>
</cp:coreProperties>
</file>