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H:\BOT\August 2023-2\"/>
    </mc:Choice>
  </mc:AlternateContent>
  <xr:revisionPtr revIDLastSave="0" documentId="8_{7E01E748-68B9-48EE-B6B9-1D504F681E91}" xr6:coauthVersionLast="36" xr6:coauthVersionMax="36" xr10:uidLastSave="{00000000-0000-0000-0000-000000000000}"/>
  <bookViews>
    <workbookView xWindow="0" yWindow="0" windowWidth="28800" windowHeight="12225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M8" i="16" l="1"/>
  <c r="L8" i="16"/>
  <c r="H8" i="16"/>
  <c r="G8" i="16"/>
  <c r="C9" i="9" l="1"/>
  <c r="D9" i="9"/>
  <c r="P25" i="16" l="1"/>
  <c r="E21" i="9" l="1"/>
  <c r="C301" i="13" l="1"/>
  <c r="F22" i="16" l="1"/>
  <c r="F23" i="16"/>
  <c r="K24" i="16" l="1"/>
  <c r="L28" i="16" l="1"/>
  <c r="N28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D28" i="16"/>
  <c r="G28" i="16"/>
  <c r="I28" i="16"/>
  <c r="B28" i="16"/>
  <c r="P27" i="16"/>
  <c r="K27" i="16"/>
  <c r="F14" i="16" l="1"/>
  <c r="P26" i="16"/>
  <c r="K26" i="16"/>
  <c r="F28" i="16"/>
  <c r="D38" i="15" l="1"/>
  <c r="C38" i="15"/>
  <c r="E35" i="15"/>
  <c r="B52" i="15" l="1"/>
  <c r="J14" i="16" l="1"/>
  <c r="H14" i="16"/>
  <c r="G14" i="16"/>
  <c r="P8" i="16" l="1"/>
  <c r="P9" i="16"/>
  <c r="P11" i="16"/>
  <c r="P12" i="16"/>
  <c r="P13" i="16"/>
  <c r="K18" i="16" l="1"/>
  <c r="K19" i="16"/>
  <c r="K20" i="16"/>
  <c r="K21" i="16"/>
  <c r="K17" i="16"/>
  <c r="K9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9" i="16"/>
  <c r="B29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9" i="16"/>
  <c r="G29" i="16"/>
  <c r="I29" i="16"/>
  <c r="C54" i="15"/>
  <c r="F29" i="16"/>
  <c r="H12" i="15"/>
  <c r="G12" i="15"/>
  <c r="E16" i="9"/>
  <c r="I43" i="15"/>
  <c r="H43" i="15"/>
  <c r="L29" i="16"/>
  <c r="D16" i="9"/>
  <c r="H29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9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9" i="16" s="1"/>
  <c r="P14" i="16" l="1"/>
  <c r="P29" i="16" s="1"/>
</calcChain>
</file>

<file path=xl/sharedStrings.xml><?xml version="1.0" encoding="utf-8"?>
<sst xmlns="http://schemas.openxmlformats.org/spreadsheetml/2006/main" count="730" uniqueCount="540">
  <si>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</si>
  <si>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</si>
  <si>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</si>
  <si>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</si>
  <si>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</si>
  <si>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</si>
  <si>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</si>
  <si>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</si>
  <si>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</si>
  <si>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</si>
  <si>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</si>
  <si>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</si>
  <si>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</si>
  <si>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</si>
  <si>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</si>
  <si>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</si>
  <si>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</si>
  <si>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</si>
  <si>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</si>
  <si>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</si>
  <si>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</si>
  <si>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</si>
  <si>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</si>
  <si>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</si>
  <si>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</si>
  <si>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</si>
  <si>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</si>
  <si>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</si>
  <si>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</si>
  <si>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</si>
  <si>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</si>
  <si>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</si>
  <si>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</si>
  <si>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</si>
  <si>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</si>
  <si>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</si>
  <si>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</si>
  <si>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</si>
  <si>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</si>
  <si>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</si>
  <si>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</si>
  <si>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</si>
  <si>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</si>
  <si>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</si>
  <si>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</si>
  <si>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</si>
  <si>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</si>
  <si>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</si>
  <si>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</si>
  <si>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</si>
  <si>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</si>
  <si>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</si>
  <si>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</si>
  <si>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</si>
  <si>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</si>
  <si>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</si>
  <si>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</si>
  <si>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</si>
  <si>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</si>
  <si>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</si>
  <si>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</si>
  <si>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</si>
  <si>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</si>
  <si>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</si>
  <si>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</si>
  <si>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</si>
  <si>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</si>
  <si>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</si>
  <si>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</si>
  <si>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</si>
  <si>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</si>
  <si>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</si>
  <si>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</si>
  <si>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</si>
  <si>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</si>
  <si>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</si>
  <si>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</si>
  <si>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</si>
  <si>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</si>
  <si>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</si>
  <si>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</si>
  <si>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</si>
  <si>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</si>
  <si>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</si>
  <si>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</si>
  <si>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</si>
  <si>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</si>
  <si>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</si>
  <si>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</si>
  <si>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</si>
  <si>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</si>
  <si>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</si>
  <si>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</si>
  <si>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</si>
  <si>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</si>
  <si>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</si>
  <si>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</si>
  <si>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</si>
  <si>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</si>
  <si>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</si>
  <si>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</si>
  <si>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</si>
  <si>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</si>
  <si>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</si>
  <si>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</si>
  <si>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</si>
  <si>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</si>
  <si>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</si>
  <si>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</si>
  <si>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</si>
  <si>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</si>
  <si>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</si>
  <si>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</si>
  <si>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</si>
  <si>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</si>
  <si>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</si>
  <si>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</si>
  <si>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</si>
  <si>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</si>
  <si>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</si>
  <si>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</si>
  <si>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Follett Higher Education Group</t>
  </si>
  <si>
    <t>NTTA</t>
  </si>
  <si>
    <t>Community Health-Supplies</t>
  </si>
  <si>
    <t>Steve Treese</t>
  </si>
  <si>
    <t>Hugo Sierra</t>
  </si>
  <si>
    <t>YBP Library Services</t>
  </si>
  <si>
    <t>Bar None Country Store</t>
  </si>
  <si>
    <t>Athletics-Travel</t>
  </si>
  <si>
    <t>Biology-Supplies</t>
  </si>
  <si>
    <t>2022/2023</t>
  </si>
  <si>
    <t>Sunbeam Foods, Inc</t>
  </si>
  <si>
    <t>Nursing-Supplies</t>
  </si>
  <si>
    <t>Dell, Inc</t>
  </si>
  <si>
    <t>ISS-Supplies</t>
  </si>
  <si>
    <t>Procurement Card-Departmental Charges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</si>
  <si>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</si>
  <si>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</si>
  <si>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</si>
  <si>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</si>
  <si>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</si>
  <si>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</si>
  <si>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</si>
  <si>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</si>
  <si>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</si>
  <si>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</si>
  <si>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</si>
  <si>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</si>
  <si>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</si>
  <si>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</si>
  <si>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</si>
  <si>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</si>
  <si>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Legal-Fees</t>
  </si>
  <si>
    <t>ATMOS ENERGY</t>
  </si>
  <si>
    <t>ISS-Internet Services</t>
  </si>
  <si>
    <t>City of Waco</t>
  </si>
  <si>
    <t>Fire Academy-Supplies</t>
  </si>
  <si>
    <t>Worth Hydrochem of Central Tex</t>
  </si>
  <si>
    <t>President's Office-Sponsorship</t>
  </si>
  <si>
    <t>Central Duplicating-Copier Leases</t>
  </si>
  <si>
    <t>Student Support Services-Telephone</t>
  </si>
  <si>
    <t>Smoot-Anderson Company, Inc.</t>
  </si>
  <si>
    <t>Lingo Communications</t>
  </si>
  <si>
    <t>Medline Industries, Inc</t>
  </si>
  <si>
    <t>Green Life Interiors</t>
  </si>
  <si>
    <t>Dupuy Oxygen &amp; Supply Co.</t>
  </si>
  <si>
    <t>ATT Mobility</t>
  </si>
  <si>
    <t>MEOC-Telephone</t>
  </si>
  <si>
    <t>Texas Dept of Public Safety</t>
  </si>
  <si>
    <t>Steven W. Wenzel</t>
  </si>
  <si>
    <t>Shauntoniqua C. Clayton</t>
  </si>
  <si>
    <t>Sheehy, Lovelace &amp; Mayfield, P.C.</t>
  </si>
  <si>
    <t>Revised Budget</t>
  </si>
  <si>
    <t>CD 26-week matures 8/7/23</t>
  </si>
  <si>
    <t>Hole in the Roof Marketing</t>
  </si>
  <si>
    <t>Alsco Inc</t>
  </si>
  <si>
    <t>Firmin Business Forms, Inc.</t>
  </si>
  <si>
    <t>Auto-Chlor System</t>
  </si>
  <si>
    <t>Jason N. Ehler</t>
  </si>
  <si>
    <t>SBDC-Travel</t>
  </si>
  <si>
    <t>Sharon S. Smith</t>
  </si>
  <si>
    <t>Sandy J. Butler</t>
  </si>
  <si>
    <t>Valvoline LLC</t>
  </si>
  <si>
    <t>Mirion Technologies (GDS) Inc</t>
  </si>
  <si>
    <t>Texas Golf Karts</t>
  </si>
  <si>
    <t>Embassy RMS</t>
  </si>
  <si>
    <t>Allison L. Halbert</t>
  </si>
  <si>
    <t>Rabroker AC and Plumbing</t>
  </si>
  <si>
    <t>The Lamar Companies</t>
  </si>
  <si>
    <t>NEI Datacom</t>
  </si>
  <si>
    <t>Gale/Cengage Learning</t>
  </si>
  <si>
    <t>P&amp;E Mechanical Contractors LLC</t>
  </si>
  <si>
    <t>Community Programs-Supplies</t>
  </si>
  <si>
    <t>Esquire of Texas</t>
  </si>
  <si>
    <t>Respiratory Care-Supplies</t>
  </si>
  <si>
    <t>Continuing Education-Advertising</t>
  </si>
  <si>
    <t>Jim Turner Chevrolet</t>
  </si>
  <si>
    <t>TxTag</t>
  </si>
  <si>
    <t>CDARS 13-week matures 7/13/23</t>
  </si>
  <si>
    <t>CD 24-month matures 5/26/24</t>
  </si>
  <si>
    <t>CD 13-week matures 8/26/22</t>
  </si>
  <si>
    <t>Fox44news.Com</t>
  </si>
  <si>
    <t>Workforce-Advertising</t>
  </si>
  <si>
    <t>George's</t>
  </si>
  <si>
    <t>EMT-Supplies</t>
  </si>
  <si>
    <t>Library-Database Software</t>
  </si>
  <si>
    <t>Q1 Media, Inc</t>
  </si>
  <si>
    <t>Audacy Operations Inc</t>
  </si>
  <si>
    <t>4IMPRINT, Inc.</t>
  </si>
  <si>
    <t>Emergency Power Services</t>
  </si>
  <si>
    <t>LEARN</t>
  </si>
  <si>
    <t>Foundation-Supplies</t>
  </si>
  <si>
    <t>IREPO-Telephone</t>
  </si>
  <si>
    <t>Biokosmetik of Texas, Inc</t>
  </si>
  <si>
    <t>Joe W Fly Co., Inc</t>
  </si>
  <si>
    <t>Global Financial Aid Services</t>
  </si>
  <si>
    <t>Financial Aid-File Reviews</t>
  </si>
  <si>
    <t>McLennan County Extension Offi</t>
  </si>
  <si>
    <t>Stephanie G. Trammell</t>
  </si>
  <si>
    <t>Ingram Library Services, Inc.</t>
  </si>
  <si>
    <t>A&amp;D Tests, Inc.</t>
  </si>
  <si>
    <t>Library-Supplies</t>
  </si>
  <si>
    <t>Jun</t>
  </si>
  <si>
    <t>Gym &amp; CSC-HVAC Replacements</t>
  </si>
  <si>
    <t>ISS-Fiber Network</t>
  </si>
  <si>
    <t>HCS Inc</t>
  </si>
  <si>
    <t>Texas AirSystems LLC</t>
  </si>
  <si>
    <t>RSVP-Supplies</t>
  </si>
  <si>
    <t>College Board</t>
  </si>
  <si>
    <t>TK Elevator Corporation</t>
  </si>
  <si>
    <t>Kids College-Supplies</t>
  </si>
  <si>
    <t>MCC Foundation</t>
  </si>
  <si>
    <t>Anatomy Warehouse</t>
  </si>
  <si>
    <t>NAACLS</t>
  </si>
  <si>
    <t>Susan L. Sistrunk Fine Art Gal</t>
  </si>
  <si>
    <t>CE-Consultant Instruction</t>
  </si>
  <si>
    <t>ISS-Unmetered Network Services</t>
  </si>
  <si>
    <t>Heart of Texas Workforce Dev.</t>
  </si>
  <si>
    <t>Adult Education-Infrastructure Costs</t>
  </si>
  <si>
    <t>Institutional Effectiveness-Supplies</t>
  </si>
  <si>
    <t>Core Laboratory Supplies, Inc</t>
  </si>
  <si>
    <t>Med Lab-Supplies</t>
  </si>
  <si>
    <t>FACETS Healthcare Training LLC</t>
  </si>
  <si>
    <t>John Scammell</t>
  </si>
  <si>
    <t>Ranch-Farrier Services</t>
  </si>
  <si>
    <t>BMTX, Inc</t>
  </si>
  <si>
    <t>Accounts Receivable-Card Services</t>
  </si>
  <si>
    <t>Uline, Inc.</t>
  </si>
  <si>
    <t>IREPO-Supplies</t>
  </si>
  <si>
    <t>Airgas USA, LLC</t>
  </si>
  <si>
    <t>Library-Periodicals</t>
  </si>
  <si>
    <t>Chemistry-Supplies</t>
  </si>
  <si>
    <t>Adult Education-Telephone</t>
  </si>
  <si>
    <t>Ridgewood Country Club</t>
  </si>
  <si>
    <t>Human Resources-Advertising</t>
  </si>
  <si>
    <t>LSI</t>
  </si>
  <si>
    <t>Central Duplicating-Supplies</t>
  </si>
  <si>
    <t>Greater Waco Chamber</t>
  </si>
  <si>
    <t>Perkins-Travel</t>
  </si>
  <si>
    <t>MARCOM-Travel</t>
  </si>
  <si>
    <t>Jennifer L. Douglas</t>
  </si>
  <si>
    <t>Vet Tech-Film Badges</t>
  </si>
  <si>
    <t>Matheson Tri-Gas, Inc</t>
  </si>
  <si>
    <t>Admissions-Travel</t>
  </si>
  <si>
    <t>Phoenicia R. Clay</t>
  </si>
  <si>
    <t>Carahsoft Technology Corp.</t>
  </si>
  <si>
    <t>ISS-Cloud Storage</t>
  </si>
  <si>
    <t>Art-Supplies</t>
  </si>
  <si>
    <t>Johnette McKown</t>
  </si>
  <si>
    <t>Mireya Zapata</t>
  </si>
  <si>
    <t>Master Lube</t>
  </si>
  <si>
    <t>Inceptia</t>
  </si>
  <si>
    <t>Athletics-Telephone</t>
  </si>
  <si>
    <t>China Spring Country Store</t>
  </si>
  <si>
    <t>RMA Toll Processing</t>
  </si>
  <si>
    <t>Marketing-Travel</t>
  </si>
  <si>
    <t>MAC Building-Texas Tech Suite Renovation</t>
  </si>
  <si>
    <t>Jul</t>
  </si>
  <si>
    <t>Jun '23/Jul '23</t>
  </si>
  <si>
    <t>Eleven months or 92.00% into the fiscal year</t>
  </si>
  <si>
    <t>Thru Jul 2022</t>
  </si>
  <si>
    <t>Thru Jul 2023</t>
  </si>
  <si>
    <t>Jul '22/Jul '23</t>
  </si>
  <si>
    <t>Jul '23/Budget</t>
  </si>
  <si>
    <t>Tuition--Non Credit VOC</t>
  </si>
  <si>
    <t>Tuition--Non/Credit Community Programs</t>
  </si>
  <si>
    <t>CDARS 13-week matures 10/12/23</t>
  </si>
  <si>
    <t>Expenditures for July 2023</t>
  </si>
  <si>
    <t>Solid Border, Inc</t>
  </si>
  <si>
    <t>ISS-Network Security Subscriptions</t>
  </si>
  <si>
    <t>Mazanec Construction Co., Inc.</t>
  </si>
  <si>
    <t>PAC-Stage Replacement</t>
  </si>
  <si>
    <t>The CBORD Group, Inc</t>
  </si>
  <si>
    <t>Accounts Receivable-CS Gold Printers</t>
  </si>
  <si>
    <t>OCLC Inc</t>
  </si>
  <si>
    <t>MES-Texas</t>
  </si>
  <si>
    <t>Fire Academy-Cutter &amp; Spreader Equipment</t>
  </si>
  <si>
    <t>Hannon Hill Corporation</t>
  </si>
  <si>
    <t>ISS-Cloud Subscription</t>
  </si>
  <si>
    <t>ATDS</t>
  </si>
  <si>
    <t>Workforce-Truck Driving School</t>
  </si>
  <si>
    <t>Ambitec Inc</t>
  </si>
  <si>
    <t>Security-Active Shooter Shields</t>
  </si>
  <si>
    <t>Niche.Com, Inc.</t>
  </si>
  <si>
    <t>Bain Paper Company, &amp; Janitoria</t>
  </si>
  <si>
    <t>Spartan Training Gear</t>
  </si>
  <si>
    <t>Law Enforcement Academy-Training Gear</t>
  </si>
  <si>
    <t>Blackbaud Inc</t>
  </si>
  <si>
    <t>Foundation-Software Renewal</t>
  </si>
  <si>
    <t>Greater Waco Legal Services</t>
  </si>
  <si>
    <t>Title V-Legal Services for Students</t>
  </si>
  <si>
    <t>CEO Professional Plumbing Serv</t>
  </si>
  <si>
    <t>ESEC-Supplies</t>
  </si>
  <si>
    <t>Total Office Solutions</t>
  </si>
  <si>
    <t>East Waco Innovative School De</t>
  </si>
  <si>
    <t>CE-Contract instruction</t>
  </si>
  <si>
    <t>SpeakWorks, Inc. dba GoReact</t>
  </si>
  <si>
    <t>Human Services-Cloud Software Renewal</t>
  </si>
  <si>
    <t>Answernet Education Services</t>
  </si>
  <si>
    <t>VP Finance-Software</t>
  </si>
  <si>
    <t>Med Lab-Analyser Package</t>
  </si>
  <si>
    <t>Cen-Tex Roof Systems, Inc</t>
  </si>
  <si>
    <t>KaTom Restaurant Supply Inc</t>
  </si>
  <si>
    <t>Student Services-Freezers</t>
  </si>
  <si>
    <t>Nursing-Impulse ISE Analyzer</t>
  </si>
  <si>
    <t>Campus Kaizen LLC</t>
  </si>
  <si>
    <t>Title IX-Guardian Software</t>
  </si>
  <si>
    <t>GotIt! Inc.</t>
  </si>
  <si>
    <t>Upward Bound- Online Tutoring Services</t>
  </si>
  <si>
    <t>Pura Vida Paddle LLC</t>
  </si>
  <si>
    <t>AOTA</t>
  </si>
  <si>
    <t>Occupational Therapy-Accreditation Fee</t>
  </si>
  <si>
    <t>Woodwind &amp; Brasswind</t>
  </si>
  <si>
    <t>Music-Supplies</t>
  </si>
  <si>
    <t>Professional Development-Supplies</t>
  </si>
  <si>
    <t>BeyondTrust Corporation</t>
  </si>
  <si>
    <t>ISS-Software Renewal</t>
  </si>
  <si>
    <t>President's Office-Tshirts</t>
  </si>
  <si>
    <t>Tarpley Music Co., Inc.</t>
  </si>
  <si>
    <t>Sound</t>
  </si>
  <si>
    <t>Vet Tech-Software Maintenance Renewal</t>
  </si>
  <si>
    <t>Financial Aid-Software Renewal</t>
  </si>
  <si>
    <t>Skillful Communications Inc</t>
  </si>
  <si>
    <t>Student Engagement-Software Subscription Renewal</t>
  </si>
  <si>
    <t>Brustein &amp; Manasevit, PLLC</t>
  </si>
  <si>
    <t>Wellness Center-Plumbing for New Sink</t>
  </si>
  <si>
    <t>Petersen Manufacturing Company</t>
  </si>
  <si>
    <t>Covideo LLC</t>
  </si>
  <si>
    <t>Admissions-Closed Captioning Renewal</t>
  </si>
  <si>
    <t>Health Professions-Immunization Tracking</t>
  </si>
  <si>
    <t>Supplies</t>
  </si>
  <si>
    <t>Dow Jones &amp; Company</t>
  </si>
  <si>
    <t>Testforce USA Inc</t>
  </si>
  <si>
    <t>Engineering-Software License</t>
  </si>
  <si>
    <t>Lesley Plemons</t>
  </si>
  <si>
    <t>Health Info Tech</t>
  </si>
  <si>
    <t>Marianna Industries, Inc.</t>
  </si>
  <si>
    <t>855bugs.com</t>
  </si>
  <si>
    <t>Central Utilities-Pest Control</t>
  </si>
  <si>
    <t>Elsevier, Inc.</t>
  </si>
  <si>
    <t>Nursing-Exit Exams</t>
  </si>
  <si>
    <t>CE-Contract Instruction</t>
  </si>
  <si>
    <t>Articulate Global LLC</t>
  </si>
  <si>
    <t>IREPO-Software Maintenance</t>
  </si>
  <si>
    <t>MedTech</t>
  </si>
  <si>
    <t>Hewlett Packard</t>
  </si>
  <si>
    <t>ISS-Department Printer Charges</t>
  </si>
  <si>
    <t>Kids College-Consultant Instruction</t>
  </si>
  <si>
    <t>Fire Academy-SCBA Flow Tests</t>
  </si>
  <si>
    <t>Central Utilities-Generator Maintenance</t>
  </si>
  <si>
    <t>Myatt Fuels LLC</t>
  </si>
  <si>
    <t>Accounts Receivable-Supplies</t>
  </si>
  <si>
    <t>Springshare, LLC</t>
  </si>
  <si>
    <t>Texas A&amp;M University</t>
  </si>
  <si>
    <t>Adult Education-Supplies</t>
  </si>
  <si>
    <t>Environmental Concerns, Inc.</t>
  </si>
  <si>
    <t>Miller Precision Optical</t>
  </si>
  <si>
    <t>Title V-Microscope &amp; Case</t>
  </si>
  <si>
    <t>Mail Services-Postage</t>
  </si>
  <si>
    <t>AAHA</t>
  </si>
  <si>
    <t>Vet Tech-Accreditation Dues</t>
  </si>
  <si>
    <t>Metroplex Piano Inc</t>
  </si>
  <si>
    <t>Music-Moving Grand Pianos</t>
  </si>
  <si>
    <t>RBDR, PLLC-Architects</t>
  </si>
  <si>
    <t>MAC Building-Texas TEch Suite Renovation</t>
  </si>
  <si>
    <t>Brazos Media Technologies, LLC</t>
  </si>
  <si>
    <t>Board-Audio</t>
  </si>
  <si>
    <t>Frank B. Patterson, III</t>
  </si>
  <si>
    <t>Emergency Management-Travel</t>
  </si>
  <si>
    <t>Elaine K. Fagner</t>
  </si>
  <si>
    <t>Geology Field Course</t>
  </si>
  <si>
    <t>America's SBDC</t>
  </si>
  <si>
    <t>SBDC-Conf Fees</t>
  </si>
  <si>
    <t>Cindy J. Bruton</t>
  </si>
  <si>
    <t>United Way-Supplies</t>
  </si>
  <si>
    <t>New Readers Press</t>
  </si>
  <si>
    <t>Continuing Education-Supplies</t>
  </si>
  <si>
    <t>Baker &amp; Taylor Books</t>
  </si>
  <si>
    <t>Virginia G. Dossman</t>
  </si>
  <si>
    <t>Nursing Travel</t>
  </si>
  <si>
    <t>Cust# 25998513</t>
  </si>
  <si>
    <t>Coca-Cola Southwest Beverages</t>
  </si>
  <si>
    <t>RESCO</t>
  </si>
  <si>
    <t>Student Support Services-Supplies</t>
  </si>
  <si>
    <t>Medi-Dose, Inc.</t>
  </si>
  <si>
    <t>Sims Plastics of Waco</t>
  </si>
  <si>
    <t>AVI-SPL LLC</t>
  </si>
  <si>
    <t>ISS-Technical Maintenance Supplies</t>
  </si>
  <si>
    <t>William H. Lockhart</t>
  </si>
  <si>
    <t>Phi Theta Kappa-Travel</t>
  </si>
  <si>
    <t>June 2023 Sales Tax</t>
  </si>
  <si>
    <t>Pioneer Steel &amp; Pipe Co., Inc.</t>
  </si>
  <si>
    <t>Food Services-Catering</t>
  </si>
  <si>
    <t>United Refrigeration, Inc.</t>
  </si>
  <si>
    <t>IDEXX Distribution, Inc</t>
  </si>
  <si>
    <t>Vet Tech-Software Maintenance</t>
  </si>
  <si>
    <t>Emergent LLC</t>
  </si>
  <si>
    <t>ISS-Red Hat Subscription</t>
  </si>
  <si>
    <t>Door Control Services, Inc</t>
  </si>
  <si>
    <t>Central Utilitites-Supplies</t>
  </si>
  <si>
    <t>Technical Laboratory Systems I</t>
  </si>
  <si>
    <t>Data Recognition Corp</t>
  </si>
  <si>
    <t>Physcial Plant-Auto Maintenance</t>
  </si>
  <si>
    <t>Perkins-Monitors</t>
  </si>
  <si>
    <t>School Datebooks</t>
  </si>
  <si>
    <t>Waco Carbonic Co.</t>
  </si>
  <si>
    <t>RDA Woodlands</t>
  </si>
  <si>
    <t>Open Text Inc</t>
  </si>
  <si>
    <t>Admissions-cloud Storage</t>
  </si>
  <si>
    <t>Sescurity-Radio System Billing</t>
  </si>
  <si>
    <t>Rosalia F. Tull</t>
  </si>
  <si>
    <t>Cosmetology-Travel</t>
  </si>
  <si>
    <t>Limestone County Publishing LP</t>
  </si>
  <si>
    <t>Bookstore-Supplies</t>
  </si>
  <si>
    <t>Internal Revenue Service</t>
  </si>
  <si>
    <t>UBIT Penalty</t>
  </si>
  <si>
    <t>Financial Aid-Supplies</t>
  </si>
  <si>
    <t>Paralegal-Software Maintenance</t>
  </si>
  <si>
    <t>Joey DeLeon</t>
  </si>
  <si>
    <t>Vet Tech-Farrier Services</t>
  </si>
  <si>
    <t>Med Labs-Supplies</t>
  </si>
  <si>
    <t>Ann W. Harder</t>
  </si>
  <si>
    <t>RSVP</t>
  </si>
  <si>
    <t>Massage Warehouse</t>
  </si>
  <si>
    <t>Laura G. Shade</t>
  </si>
  <si>
    <t>OTA-Instructional Mileage</t>
  </si>
  <si>
    <t>Student Records-Shredding Services</t>
  </si>
  <si>
    <t>Purvis Industries</t>
  </si>
  <si>
    <t>Jason's Deli</t>
  </si>
  <si>
    <t>Comm-Fit Holdings LLC</t>
  </si>
  <si>
    <t>HPE-Supplies</t>
  </si>
  <si>
    <t>Charlotte M. Powell</t>
  </si>
  <si>
    <t>Interpreter Training-Travel</t>
  </si>
  <si>
    <t>Loop 340 Overhead Door, Inc</t>
  </si>
  <si>
    <t>Gary L. Myles</t>
  </si>
  <si>
    <t>ESEC Director-Travel</t>
  </si>
  <si>
    <t>Susan A. Copeland</t>
  </si>
  <si>
    <t>RSVP-Travel</t>
  </si>
  <si>
    <t>Paralegal-Online Access</t>
  </si>
  <si>
    <t>The Tire House</t>
  </si>
  <si>
    <t>Sandra L. Jones</t>
  </si>
  <si>
    <t>Financial Aid-Travel</t>
  </si>
  <si>
    <t>Marighny E. Dutton</t>
  </si>
  <si>
    <t>Resp Care Tech-Instructional Mileage</t>
  </si>
  <si>
    <t>Batteries Plus Bulbs</t>
  </si>
  <si>
    <t>Demco Inc</t>
  </si>
  <si>
    <t>CE-Instructional Supplies</t>
  </si>
  <si>
    <t>Samantha R. Henry</t>
  </si>
  <si>
    <t>MLT-Mileage</t>
  </si>
  <si>
    <t>Bryan S. Mohan</t>
  </si>
  <si>
    <t>Grounds-Travel</t>
  </si>
  <si>
    <t>Traesha R. Robertson</t>
  </si>
  <si>
    <t>Honduras-Study Trip</t>
  </si>
  <si>
    <t>Carla M. Morphis</t>
  </si>
  <si>
    <t>Rad Tech-Instructional Mileage</t>
  </si>
  <si>
    <t>Kelli B. Nehring</t>
  </si>
  <si>
    <t>Accomidations &amp; Title IX-Travel</t>
  </si>
  <si>
    <t>Mikken A. Canham</t>
  </si>
  <si>
    <t>POD Travel</t>
  </si>
  <si>
    <t>Bruce D. Gietzen</t>
  </si>
  <si>
    <t>AVTE</t>
  </si>
  <si>
    <t>Vet Tech-Membership Dues</t>
  </si>
  <si>
    <t>Educational Partnerships-Travel</t>
  </si>
  <si>
    <t>First Response</t>
  </si>
  <si>
    <t>Child Development-CPR Training</t>
  </si>
  <si>
    <t>Karen L. Clark</t>
  </si>
  <si>
    <t>Kacy F. Yevcak</t>
  </si>
  <si>
    <t>Records-Travel</t>
  </si>
  <si>
    <t>Rio Brazos Cuisine</t>
  </si>
  <si>
    <t>The Reynolds Company</t>
  </si>
  <si>
    <t>Alyssa K. Van Vleet</t>
  </si>
  <si>
    <t>Cert Med Assist Instructional Mileage</t>
  </si>
  <si>
    <t>Student Resources-Telephone</t>
  </si>
  <si>
    <t>Stephen M. Benson</t>
  </si>
  <si>
    <t>VP Finance-Travel</t>
  </si>
  <si>
    <t>Clint Oliver</t>
  </si>
  <si>
    <t>Athletics-Auto Maintenance</t>
  </si>
  <si>
    <t>MCC PD-Conf Fee</t>
  </si>
  <si>
    <t>Custodial Supplies to ESEC</t>
  </si>
  <si>
    <t>Central Utilites-Supplies</t>
  </si>
  <si>
    <t>Lisa Elliott</t>
  </si>
  <si>
    <t>CE-Community Programs Mileage</t>
  </si>
  <si>
    <t>Alexandra Shiu</t>
  </si>
  <si>
    <t>Econ-Instructional Travel</t>
  </si>
  <si>
    <t>Sheet Music Plus</t>
  </si>
  <si>
    <t>Stacy A. Reeves</t>
  </si>
  <si>
    <t>Rad Tech Onstructional Mileage</t>
  </si>
  <si>
    <t>Vet Tech-Online Access</t>
  </si>
  <si>
    <t>Richard Newman Leslie</t>
  </si>
  <si>
    <t>Instructional Design and Innovation-Travel</t>
  </si>
  <si>
    <t>Elizabeth Garcia</t>
  </si>
  <si>
    <t>Human Resousrces-Name Searches</t>
  </si>
  <si>
    <t>Ashlee H. Keyes</t>
  </si>
  <si>
    <t>Dance-Travel</t>
  </si>
  <si>
    <t>Waco Restaurant Supply</t>
  </si>
  <si>
    <t>Ms. Mary E. Evans</t>
  </si>
  <si>
    <t>Prof Dev Travel</t>
  </si>
  <si>
    <t>Courtney Watson</t>
  </si>
  <si>
    <t>CE Community Programs Mileage</t>
  </si>
  <si>
    <t>Veronica A. Meredith</t>
  </si>
  <si>
    <t>United Way Refund</t>
  </si>
  <si>
    <t>Diane Nowlain</t>
  </si>
  <si>
    <t>United Way-Refund</t>
  </si>
  <si>
    <t>Mrs. Yolanda M. Snow</t>
  </si>
  <si>
    <t>Child Dev-Supplies</t>
  </si>
  <si>
    <t>Sherwin-Williams</t>
  </si>
  <si>
    <t xml:space="preserve">Ward's Science, </t>
  </si>
  <si>
    <t>Prof Dev-Admin Travel</t>
  </si>
  <si>
    <t>H.B. Blake Company, Inc.</t>
  </si>
  <si>
    <t>Fastenal</t>
  </si>
  <si>
    <t>Student Accounts Receivable- Travel</t>
  </si>
  <si>
    <t>Latasha T. Davis</t>
  </si>
  <si>
    <t>CREW-Travel</t>
  </si>
  <si>
    <t>Board of Trustees-Non travel related meal</t>
  </si>
  <si>
    <t>Dylan T. Mahanay</t>
  </si>
  <si>
    <t>Marcom-Travel</t>
  </si>
  <si>
    <t>Kevin G. Lightfoot</t>
  </si>
  <si>
    <t>Library Travel</t>
  </si>
  <si>
    <t>Foundation-Donations from Marketplace</t>
  </si>
  <si>
    <t>Athletics-Student Housing Rent &amp; Make Ready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</si>
</sst>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4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5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6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9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10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8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11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3" fillId="1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4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5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7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8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4" fillId="3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5" fillId="20" borderId="1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16" fillId="21" borderId="2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1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1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8" fillId="26" borderId="8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37" fontId="9" fillId="26" borderId="44" xfId="143" applyNumberFormat="1" applyFont="1" applyFill="1" applyBorder="1"/>
    <xf numFmtId="37" fontId="9" fillId="26" borderId="44" xfId="136" applyNumberFormat="1" applyFont="1" applyFill="1" applyBorder="1"/>
    <xf numFmtId="37" fontId="9" fillId="26" borderId="10" xfId="143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9" borderId="44" xfId="0" applyFont="1" applyFill="1" applyBorder="1"/>
    <xf numFmtId="17" fontId="8" fillId="59" borderId="49" xfId="0" applyNumberFormat="1" applyFont="1" applyFill="1" applyBorder="1" applyAlignment="1">
      <alignment horizontal="center"/>
    </xf>
    <xf numFmtId="17" fontId="8" fillId="59" borderId="50" xfId="0" applyNumberFormat="1" applyFont="1" applyFill="1" applyBorder="1" applyAlignment="1">
      <alignment horizontal="center"/>
    </xf>
    <xf numFmtId="17" fontId="8" fillId="59" borderId="51" xfId="0" applyNumberFormat="1" applyFont="1" applyFill="1" applyBorder="1" applyAlignment="1">
      <alignment horizontal="center"/>
    </xf>
    <xf numFmtId="17" fontId="8" fillId="59" borderId="49" xfId="0" quotePrefix="1" applyNumberFormat="1" applyFont="1" applyFill="1" applyBorder="1" applyAlignment="1">
      <alignment horizontal="center"/>
    </xf>
    <xf numFmtId="17" fontId="8" fillId="59" borderId="50" xfId="0" quotePrefix="1" applyNumberFormat="1" applyFont="1" applyFill="1" applyBorder="1" applyAlignment="1">
      <alignment horizontal="center"/>
    </xf>
    <xf numFmtId="17" fontId="8" fillId="59" borderId="51" xfId="0" quotePrefix="1" applyNumberFormat="1" applyFont="1" applyFill="1" applyBorder="1" applyAlignment="1">
      <alignment horizontal="center"/>
    </xf>
    <xf numFmtId="0" fontId="32" fillId="59" borderId="12" xfId="0" applyFont="1" applyFill="1" applyBorder="1"/>
    <xf numFmtId="0" fontId="8" fillId="59" borderId="8" xfId="0" applyFont="1" applyFill="1" applyBorder="1" applyAlignment="1">
      <alignment horizontal="center"/>
    </xf>
    <xf numFmtId="0" fontId="8" fillId="60" borderId="8" xfId="0" applyFont="1" applyFill="1" applyBorder="1" applyAlignment="1">
      <alignment horizontal="center"/>
    </xf>
    <xf numFmtId="0" fontId="32" fillId="59" borderId="10" xfId="0" applyFont="1" applyFill="1" applyBorder="1"/>
    <xf numFmtId="0" fontId="8" fillId="59" borderId="10" xfId="0" applyFont="1" applyFill="1" applyBorder="1" applyAlignment="1">
      <alignment horizontal="center"/>
    </xf>
    <xf numFmtId="0" fontId="8" fillId="60" borderId="10" xfId="0" applyFont="1" applyFill="1" applyBorder="1" applyAlignment="1">
      <alignment horizontal="center"/>
    </xf>
    <xf numFmtId="0" fontId="33" fillId="59" borderId="12" xfId="0" applyFont="1" applyFill="1" applyBorder="1"/>
    <xf numFmtId="0" fontId="7" fillId="59" borderId="12" xfId="0" applyFont="1" applyFill="1" applyBorder="1" applyAlignment="1">
      <alignment horizontal="left" indent="1"/>
    </xf>
    <xf numFmtId="0" fontId="26" fillId="59" borderId="12" xfId="0" applyFont="1" applyFill="1" applyBorder="1" applyAlignment="1">
      <alignment horizontal="left" indent="1"/>
    </xf>
    <xf numFmtId="0" fontId="33" fillId="59" borderId="44" xfId="0" applyFont="1" applyFill="1" applyBorder="1"/>
    <xf numFmtId="37" fontId="9" fillId="59" borderId="44" xfId="143" applyNumberFormat="1" applyFont="1" applyFill="1" applyBorder="1"/>
    <xf numFmtId="37" fontId="9" fillId="60" borderId="44" xfId="143" applyNumberFormat="1" applyFont="1" applyFill="1" applyBorder="1"/>
    <xf numFmtId="0" fontId="7" fillId="59" borderId="10" xfId="0" applyFont="1" applyFill="1" applyBorder="1" applyAlignment="1">
      <alignment horizontal="left" indent="1"/>
    </xf>
    <xf numFmtId="0" fontId="33" fillId="59" borderId="10" xfId="0" applyFont="1" applyFill="1" applyBorder="1"/>
    <xf numFmtId="37" fontId="9" fillId="59" borderId="10" xfId="0" applyNumberFormat="1" applyFont="1" applyFill="1" applyBorder="1"/>
    <xf numFmtId="37" fontId="9" fillId="60" borderId="10" xfId="143" applyNumberFormat="1" applyFont="1" applyFill="1" applyBorder="1"/>
    <xf numFmtId="0" fontId="8" fillId="59" borderId="10" xfId="0" applyFont="1" applyFill="1" applyBorder="1"/>
    <xf numFmtId="37" fontId="7" fillId="59" borderId="12" xfId="149" applyNumberFormat="1" applyFont="1" applyFill="1" applyBorder="1"/>
    <xf numFmtId="0" fontId="7" fillId="59" borderId="12" xfId="0" applyFont="1" applyFill="1" applyBorder="1"/>
    <xf numFmtId="165" fontId="7" fillId="60" borderId="12" xfId="0" applyNumberFormat="1" applyFont="1" applyFill="1" applyBorder="1" applyAlignment="1">
      <alignment horizontal="right"/>
    </xf>
    <xf numFmtId="0" fontId="7" fillId="60" borderId="12" xfId="0" applyFont="1" applyFill="1" applyBorder="1"/>
    <xf numFmtId="0" fontId="7" fillId="58" borderId="12" xfId="0" applyFont="1" applyFill="1" applyBorder="1"/>
    <xf numFmtId="0" fontId="7" fillId="26" borderId="12" xfId="0" applyFont="1" applyFill="1" applyBorder="1"/>
    <xf numFmtId="37" fontId="7" fillId="60" borderId="12" xfId="149" applyNumberFormat="1" applyFont="1" applyFill="1" applyBorder="1"/>
    <xf numFmtId="37" fontId="7" fillId="58" borderId="12" xfId="149" applyNumberFormat="1" applyFont="1" applyFill="1" applyBorder="1"/>
    <xf numFmtId="37" fontId="7" fillId="26" borderId="12" xfId="149" applyNumberFormat="1" applyFont="1" applyFill="1" applyBorder="1"/>
    <xf numFmtId="37" fontId="7" fillId="59" borderId="12" xfId="143" applyNumberFormat="1" applyFont="1" applyFill="1" applyBorder="1"/>
    <xf numFmtId="37" fontId="7" fillId="60" borderId="12" xfId="143" applyNumberFormat="1" applyFont="1" applyFill="1" applyBorder="1"/>
    <xf numFmtId="37" fontId="7" fillId="60" borderId="12" xfId="0" applyNumberFormat="1" applyFont="1" applyFill="1" applyBorder="1"/>
    <xf numFmtId="37" fontId="7" fillId="58" borderId="12" xfId="0" applyNumberFormat="1" applyFont="1" applyFill="1" applyBorder="1"/>
    <xf numFmtId="37" fontId="7" fillId="26" borderId="12" xfId="136" applyNumberFormat="1" applyFont="1" applyFill="1" applyBorder="1"/>
    <xf numFmtId="37" fontId="7" fillId="59" borderId="44" xfId="143" applyNumberFormat="1" applyFont="1" applyFill="1" applyBorder="1"/>
    <xf numFmtId="37" fontId="7" fillId="60" borderId="44" xfId="143" applyNumberFormat="1" applyFont="1" applyFill="1" applyBorder="1"/>
    <xf numFmtId="37" fontId="7" fillId="26" borderId="44" xfId="143" applyNumberFormat="1" applyFont="1" applyFill="1" applyBorder="1"/>
    <xf numFmtId="37" fontId="7" fillId="26" borderId="12" xfId="143" applyNumberFormat="1" applyFont="1" applyFill="1" applyBorder="1"/>
    <xf numFmtId="37" fontId="7" fillId="59" borderId="10" xfId="143" applyNumberFormat="1" applyFont="1" applyFill="1" applyBorder="1"/>
    <xf numFmtId="37" fontId="7" fillId="60" borderId="10" xfId="143" applyNumberFormat="1" applyFont="1" applyFill="1" applyBorder="1"/>
    <xf numFmtId="37" fontId="7" fillId="26" borderId="10" xfId="143" applyNumberFormat="1" applyFont="1" applyFill="1" applyBorder="1"/>
    <xf numFmtId="37" fontId="9" fillId="59" borderId="10" xfId="144" applyNumberFormat="1" applyFont="1" applyFill="1" applyBorder="1" applyAlignment="1">
      <alignment horizontal="right"/>
    </xf>
    <xf numFmtId="37" fontId="9" fillId="60" borderId="10" xfId="144" applyNumberFormat="1" applyFont="1" applyFill="1" applyBorder="1" applyAlignment="1">
      <alignment horizontal="right"/>
    </xf>
    <xf numFmtId="37" fontId="9" fillId="26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423334</xdr:colOff>
      <xdr:row>0</xdr:row>
      <xdr:rowOff>21167</xdr:rowOff>
    </xdr:from>
    <xdr:to>
      <xdr:col>9</xdr:col>
      <xdr:colOff>699559</xdr:colOff>
      <xdr:row>1</xdr:row>
      <xdr:rowOff>68792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D3A94FA-26C5-4931-A71B-509B41DFA62D}"/>
            </a:ext>
          </a:extLst>
        </xdr:cNvPr>
        <xdr:cNvGrpSpPr/>
      </xdr:nvGrpSpPr>
      <xdr:grpSpPr>
        <a:xfrm>
          <a:off x="6752167" y="21167"/>
          <a:ext cx="4848225" cy="1095375"/>
          <a:chOff x="0" y="0"/>
          <a:chExt cx="5372100" cy="109537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E293CAC-F345-43FB-98FA-A73EC49AC693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3B44741-D558-44F2-8141-2A3CCB8417D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0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71"/>
      <c r="B1" s="171"/>
      <c r="C1" s="171"/>
      <c r="D1" s="171"/>
      <c r="E1" s="171"/>
    </row>
    <row r="2" spans="1:7" ht="15" customHeight="1" x14ac:dyDescent="0.25">
      <c r="A2" s="171" t="s">
        <v>0</v>
      </c>
      <c r="B2" s="171"/>
      <c r="C2" s="171"/>
      <c r="D2" s="171"/>
      <c r="E2" s="171"/>
    </row>
    <row r="3" spans="1:7" ht="15" customHeight="1" x14ac:dyDescent="0.25">
      <c r="A3" s="172">
        <v>45138</v>
      </c>
      <c r="B3" s="172"/>
      <c r="C3" s="172"/>
      <c r="D3" s="172"/>
      <c r="E3" s="17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277</v>
      </c>
      <c r="C5" s="2" t="s">
        <v>222</v>
      </c>
      <c r="D5" s="3" t="s">
        <v>277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278</v>
      </c>
    </row>
    <row r="7" spans="1:7" ht="15" customHeight="1" x14ac:dyDescent="0.2">
      <c r="A7" s="33" t="s">
        <v>2</v>
      </c>
      <c r="B7" s="16"/>
      <c r="C7" s="16"/>
      <c r="D7" s="1"/>
      <c r="E7" s="128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74</v>
      </c>
      <c r="B9" s="155">
        <v>26363518</v>
      </c>
      <c r="C9" s="149">
        <f>27434605+3</f>
        <v>27434608</v>
      </c>
      <c r="D9" s="123">
        <f>24957964+2</f>
        <v>24957966</v>
      </c>
      <c r="E9" s="129">
        <f>D9-C9</f>
        <v>-2476642</v>
      </c>
      <c r="F9" s="17"/>
      <c r="G9" s="126"/>
    </row>
    <row r="10" spans="1:7" ht="15" customHeight="1" x14ac:dyDescent="0.2">
      <c r="A10" s="34" t="s">
        <v>73</v>
      </c>
      <c r="B10" s="154">
        <v>9294264</v>
      </c>
      <c r="C10" s="150">
        <v>8627724</v>
      </c>
      <c r="D10" s="117">
        <v>9731920</v>
      </c>
      <c r="E10" s="98">
        <f t="shared" ref="E10:E14" si="0">D10-C10</f>
        <v>1104196</v>
      </c>
      <c r="F10" s="166"/>
      <c r="G10" s="126"/>
    </row>
    <row r="11" spans="1:7" ht="15" customHeight="1" x14ac:dyDescent="0.2">
      <c r="A11" s="34" t="s">
        <v>3</v>
      </c>
      <c r="B11" s="153">
        <v>11728</v>
      </c>
      <c r="C11" s="79">
        <v>12961</v>
      </c>
      <c r="D11" s="42">
        <v>10703</v>
      </c>
      <c r="E11" s="98">
        <f t="shared" si="0"/>
        <v>-2258</v>
      </c>
      <c r="F11" s="19"/>
    </row>
    <row r="12" spans="1:7" ht="15" customHeight="1" x14ac:dyDescent="0.2">
      <c r="A12" s="34" t="s">
        <v>4</v>
      </c>
      <c r="B12" s="153">
        <v>542246</v>
      </c>
      <c r="C12" s="79">
        <v>412731</v>
      </c>
      <c r="D12" s="42">
        <v>602168</v>
      </c>
      <c r="E12" s="98">
        <f t="shared" si="0"/>
        <v>189437</v>
      </c>
      <c r="F12" s="19"/>
      <c r="G12" s="147"/>
    </row>
    <row r="13" spans="1:7" ht="15" customHeight="1" x14ac:dyDescent="0.2">
      <c r="A13" s="86" t="s">
        <v>51</v>
      </c>
      <c r="B13" s="156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54</v>
      </c>
      <c r="B14" s="158">
        <v>12293477</v>
      </c>
      <c r="C14" s="151">
        <v>9239820</v>
      </c>
      <c r="D14" s="97">
        <v>9239820</v>
      </c>
      <c r="E14" s="118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19">
        <f>SUM(B9:B14)</f>
        <v>54762363</v>
      </c>
      <c r="C16" s="119">
        <f>SUM(C9:C14)</f>
        <v>50293453</v>
      </c>
      <c r="D16" s="120">
        <f>SUM(D9:D14)</f>
        <v>49108186</v>
      </c>
      <c r="E16" s="130">
        <f>SUM(E9:E13)</f>
        <v>-1185267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31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35" t="s">
        <v>75</v>
      </c>
      <c r="B20" s="42">
        <v>2538116</v>
      </c>
      <c r="C20" s="79">
        <v>2465780</v>
      </c>
      <c r="D20" s="42">
        <v>2715927</v>
      </c>
      <c r="E20" s="98">
        <f>D20-C20</f>
        <v>250147</v>
      </c>
      <c r="F20" s="170"/>
    </row>
    <row r="21" spans="1:8" ht="15" customHeight="1" x14ac:dyDescent="0.2">
      <c r="A21" s="86" t="s">
        <v>55</v>
      </c>
      <c r="B21" s="95">
        <v>16261639</v>
      </c>
      <c r="C21" s="152">
        <v>7293846</v>
      </c>
      <c r="D21" s="95">
        <v>7293846</v>
      </c>
      <c r="E21" s="98">
        <f>D21-C21</f>
        <v>0</v>
      </c>
      <c r="F21" s="47"/>
    </row>
    <row r="22" spans="1:8" ht="15" customHeight="1" x14ac:dyDescent="0.2">
      <c r="A22" s="86" t="s">
        <v>56</v>
      </c>
      <c r="B22" s="95">
        <v>47067445</v>
      </c>
      <c r="C22" s="152">
        <v>50443572</v>
      </c>
      <c r="D22" s="95">
        <v>50443572</v>
      </c>
      <c r="E22" s="98">
        <f t="shared" ref="E22:E26" si="1">D22-C22</f>
        <v>0</v>
      </c>
      <c r="F22" s="47"/>
    </row>
    <row r="23" spans="1:8" ht="15" customHeight="1" x14ac:dyDescent="0.2">
      <c r="A23" s="135" t="s">
        <v>76</v>
      </c>
      <c r="B23" s="95">
        <v>1077084</v>
      </c>
      <c r="C23" s="152">
        <v>1122292</v>
      </c>
      <c r="D23" s="95">
        <v>1121430</v>
      </c>
      <c r="E23" s="98">
        <f t="shared" si="1"/>
        <v>-862</v>
      </c>
      <c r="F23" s="47"/>
    </row>
    <row r="24" spans="1:8" ht="15" customHeight="1" x14ac:dyDescent="0.2">
      <c r="A24" s="86" t="s">
        <v>7</v>
      </c>
      <c r="B24" s="95">
        <v>6202156</v>
      </c>
      <c r="C24" s="152">
        <v>4514630</v>
      </c>
      <c r="D24" s="95">
        <v>6696251</v>
      </c>
      <c r="E24" s="98">
        <f t="shared" si="1"/>
        <v>2181621</v>
      </c>
      <c r="F24" s="47"/>
    </row>
    <row r="25" spans="1:8" ht="15" customHeight="1" x14ac:dyDescent="0.2">
      <c r="A25" s="34" t="s">
        <v>52</v>
      </c>
      <c r="B25" s="157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57</v>
      </c>
      <c r="B26" s="158">
        <v>11981926</v>
      </c>
      <c r="C26" s="151">
        <v>6855609</v>
      </c>
      <c r="D26" s="97">
        <v>6855609</v>
      </c>
      <c r="E26" s="118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87623897</v>
      </c>
      <c r="C28" s="79">
        <f>SUM(C20:C26)</f>
        <v>81324780</v>
      </c>
      <c r="D28" s="96">
        <f>SUM(D20:D26)</f>
        <v>83755686</v>
      </c>
      <c r="E28" s="98">
        <f>SUM(E20:E26)</f>
        <v>2430906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35" t="s">
        <v>9</v>
      </c>
      <c r="B30" s="159">
        <v>14808744</v>
      </c>
      <c r="C30" s="79">
        <v>15137143</v>
      </c>
      <c r="D30" s="42">
        <v>15137143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58</v>
      </c>
      <c r="B31" s="113">
        <v>-12500040</v>
      </c>
      <c r="C31" s="152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59</v>
      </c>
      <c r="B32" s="113">
        <v>-46755894</v>
      </c>
      <c r="C32" s="152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21">
        <v>11585656</v>
      </c>
      <c r="C33" s="148">
        <v>13248179</v>
      </c>
      <c r="D33" s="122">
        <f>'Inc. &amp; Exp.'!F54</f>
        <v>9632006</v>
      </c>
      <c r="E33" s="118">
        <f t="shared" si="2"/>
        <v>-3616173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-32861534</v>
      </c>
      <c r="C35" s="79">
        <f>SUM(C30:C33)</f>
        <v>-31031327</v>
      </c>
      <c r="D35" s="96">
        <f>SUM(D30:D33)</f>
        <v>-34647500</v>
      </c>
      <c r="E35" s="98">
        <f>SUM(E30:E33)</f>
        <v>-3616173</v>
      </c>
      <c r="F35" s="19"/>
    </row>
    <row r="36" spans="1:6" ht="15" customHeight="1" x14ac:dyDescent="0.2">
      <c r="A36" s="34"/>
      <c r="B36" s="78"/>
      <c r="C36" s="78"/>
      <c r="D36" s="41"/>
      <c r="E36" s="132"/>
      <c r="F36" s="19"/>
    </row>
    <row r="37" spans="1:6" ht="15" customHeight="1" thickBot="1" x14ac:dyDescent="0.25">
      <c r="A37" s="36" t="s">
        <v>40</v>
      </c>
      <c r="B37" s="124">
        <f>B35+B28</f>
        <v>54762363</v>
      </c>
      <c r="C37" s="124">
        <f>C35+C28</f>
        <v>50293453</v>
      </c>
      <c r="D37" s="125">
        <f>D35+D28</f>
        <v>49108186</v>
      </c>
      <c r="E37" s="133">
        <f>E35+E28</f>
        <v>-1185267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25"/>
    </row>
    <row r="2" spans="1:29" x14ac:dyDescent="0.2">
      <c r="A2" s="174" t="s">
        <v>12</v>
      </c>
      <c r="B2" s="174"/>
      <c r="C2" s="174"/>
      <c r="D2" s="174"/>
      <c r="E2" s="174"/>
      <c r="F2" s="174"/>
      <c r="G2" s="174"/>
      <c r="H2" s="174"/>
      <c r="I2" s="174"/>
      <c r="J2" s="25"/>
    </row>
    <row r="3" spans="1:29" x14ac:dyDescent="0.2">
      <c r="A3" s="175">
        <v>45138</v>
      </c>
      <c r="B3" s="175"/>
      <c r="C3" s="175"/>
      <c r="D3" s="175"/>
      <c r="E3" s="175"/>
      <c r="F3" s="175"/>
      <c r="G3" s="175"/>
      <c r="H3" s="175"/>
      <c r="I3" s="175"/>
      <c r="J3" s="25"/>
    </row>
    <row r="4" spans="1:29" x14ac:dyDescent="0.2">
      <c r="A4" s="174" t="s">
        <v>279</v>
      </c>
      <c r="B4" s="174"/>
      <c r="C4" s="174"/>
      <c r="D4" s="174"/>
      <c r="E4" s="174"/>
      <c r="F4" s="174"/>
      <c r="G4" s="174"/>
      <c r="H4" s="174"/>
      <c r="I4" s="174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60" t="s">
        <v>104</v>
      </c>
      <c r="C6" s="160" t="s">
        <v>130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172</v>
      </c>
      <c r="C7" s="55" t="s">
        <v>172</v>
      </c>
      <c r="D7" s="80" t="s">
        <v>280</v>
      </c>
      <c r="E7" s="11" t="s">
        <v>15</v>
      </c>
      <c r="F7" s="11" t="s">
        <v>281</v>
      </c>
      <c r="G7" s="11" t="s">
        <v>15</v>
      </c>
      <c r="H7" s="81" t="s">
        <v>282</v>
      </c>
      <c r="I7" s="5" t="s">
        <v>283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50</v>
      </c>
      <c r="B9" s="57">
        <v>11913319</v>
      </c>
      <c r="C9" s="57">
        <v>11913319</v>
      </c>
      <c r="D9" s="19">
        <v>10781555</v>
      </c>
      <c r="E9" s="27">
        <f>D9/B9</f>
        <v>0.9050001095412622</v>
      </c>
      <c r="F9" s="19">
        <v>10781553</v>
      </c>
      <c r="G9" s="27">
        <f>F9/C9</f>
        <v>0.9049999416619332</v>
      </c>
      <c r="H9" s="18">
        <f>F9-D9</f>
        <v>-2</v>
      </c>
      <c r="I9" s="48">
        <f>F9-C9</f>
        <v>-1131766</v>
      </c>
    </row>
    <row r="10" spans="1:29" x14ac:dyDescent="0.2">
      <c r="A10" s="85" t="s">
        <v>53</v>
      </c>
      <c r="B10" s="99">
        <v>0</v>
      </c>
      <c r="C10" s="100">
        <v>0</v>
      </c>
      <c r="D10" s="19">
        <v>0</v>
      </c>
      <c r="E10" s="27">
        <v>0</v>
      </c>
      <c r="F10" s="19">
        <v>16125</v>
      </c>
      <c r="G10" s="27">
        <v>0</v>
      </c>
      <c r="H10" s="18">
        <f>F10-D10</f>
        <v>16125</v>
      </c>
      <c r="I10" s="48">
        <f>F10-C10</f>
        <v>16125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14828843</v>
      </c>
      <c r="C12" s="58">
        <v>14137000</v>
      </c>
      <c r="D12" s="19">
        <v>14911230</v>
      </c>
      <c r="E12" s="27">
        <f t="shared" ref="E12:E21" si="0">D12/B12</f>
        <v>1.0055558616407227</v>
      </c>
      <c r="F12" s="19">
        <v>14222429</v>
      </c>
      <c r="G12" s="27">
        <f t="shared" ref="G12:G21" si="1">F12/C12</f>
        <v>1.0060429369738983</v>
      </c>
      <c r="H12" s="20">
        <f t="shared" ref="H12:H21" si="2">F12-D12</f>
        <v>-688801</v>
      </c>
      <c r="I12" s="48">
        <f t="shared" ref="I12:I21" si="3">F12-C12</f>
        <v>85429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3583099</v>
      </c>
      <c r="E13" s="27">
        <f t="shared" si="0"/>
        <v>1.0529235968263297</v>
      </c>
      <c r="F13" s="53">
        <v>3830680</v>
      </c>
      <c r="G13" s="27">
        <f t="shared" si="1"/>
        <v>1.1256773435204233</v>
      </c>
      <c r="H13" s="20">
        <f t="shared" si="2"/>
        <v>247581</v>
      </c>
      <c r="I13" s="48">
        <f t="shared" si="3"/>
        <v>427680</v>
      </c>
    </row>
    <row r="14" spans="1:29" x14ac:dyDescent="0.2">
      <c r="A14" s="70" t="s">
        <v>285</v>
      </c>
      <c r="B14" s="58">
        <v>28000</v>
      </c>
      <c r="C14" s="58">
        <v>28000</v>
      </c>
      <c r="D14" s="19">
        <v>18836</v>
      </c>
      <c r="E14" s="27">
        <f t="shared" si="0"/>
        <v>0.67271428571428571</v>
      </c>
      <c r="F14" s="19">
        <v>25219</v>
      </c>
      <c r="G14" s="27">
        <f t="shared" si="1"/>
        <v>0.90067857142857144</v>
      </c>
      <c r="H14" s="20">
        <f t="shared" si="2"/>
        <v>6383</v>
      </c>
      <c r="I14" s="48">
        <f t="shared" si="3"/>
        <v>-2781</v>
      </c>
    </row>
    <row r="15" spans="1:29" x14ac:dyDescent="0.2">
      <c r="A15" s="70" t="s">
        <v>284</v>
      </c>
      <c r="B15" s="58">
        <v>155000</v>
      </c>
      <c r="C15" s="58">
        <v>155000</v>
      </c>
      <c r="D15" s="19">
        <v>81464</v>
      </c>
      <c r="E15" s="27">
        <f t="shared" si="0"/>
        <v>0.52557419354838708</v>
      </c>
      <c r="F15" s="19">
        <v>84622</v>
      </c>
      <c r="G15" s="27">
        <f t="shared" si="1"/>
        <v>0.54594838709677418</v>
      </c>
      <c r="H15" s="20">
        <f t="shared" si="2"/>
        <v>3158</v>
      </c>
      <c r="I15" s="48">
        <f t="shared" si="3"/>
        <v>-70378</v>
      </c>
      <c r="L15" s="19"/>
    </row>
    <row r="16" spans="1:29" x14ac:dyDescent="0.2">
      <c r="A16" s="70" t="s">
        <v>46</v>
      </c>
      <c r="B16" s="58">
        <v>19800</v>
      </c>
      <c r="C16" s="58">
        <v>19800</v>
      </c>
      <c r="D16" s="19">
        <v>20443</v>
      </c>
      <c r="E16" s="27">
        <f>D16/B16</f>
        <v>1.0324747474747475</v>
      </c>
      <c r="F16" s="19">
        <v>24782</v>
      </c>
      <c r="G16" s="27">
        <f>F16/C16</f>
        <v>1.2516161616161616</v>
      </c>
      <c r="H16" s="20">
        <f t="shared" si="2"/>
        <v>4339</v>
      </c>
      <c r="I16" s="48">
        <f t="shared" si="3"/>
        <v>4982</v>
      </c>
    </row>
    <row r="17" spans="1:12" x14ac:dyDescent="0.2">
      <c r="A17" s="70" t="s">
        <v>47</v>
      </c>
      <c r="B17" s="58">
        <v>112750</v>
      </c>
      <c r="C17" s="58">
        <v>112750</v>
      </c>
      <c r="D17" s="19">
        <v>63811</v>
      </c>
      <c r="E17" s="27">
        <f t="shared" si="0"/>
        <v>0.56595121951219507</v>
      </c>
      <c r="F17" s="19">
        <v>223788</v>
      </c>
      <c r="G17" s="27">
        <f t="shared" si="1"/>
        <v>1.9848159645232817</v>
      </c>
      <c r="H17" s="20">
        <f t="shared" si="2"/>
        <v>159977</v>
      </c>
      <c r="I17" s="48">
        <f t="shared" si="3"/>
        <v>111038</v>
      </c>
      <c r="L17" s="19"/>
    </row>
    <row r="18" spans="1:12" x14ac:dyDescent="0.2">
      <c r="A18" s="167" t="s">
        <v>109</v>
      </c>
      <c r="B18" s="58">
        <v>-1484888</v>
      </c>
      <c r="C18" s="58">
        <v>-2076500</v>
      </c>
      <c r="D18" s="19">
        <v>-1434490</v>
      </c>
      <c r="E18" s="27">
        <f t="shared" si="0"/>
        <v>0.96605939303166299</v>
      </c>
      <c r="F18" s="19">
        <v>-2557019</v>
      </c>
      <c r="G18" s="27">
        <f t="shared" si="1"/>
        <v>1.2314081386949194</v>
      </c>
      <c r="H18" s="20">
        <f t="shared" si="2"/>
        <v>-1122529</v>
      </c>
      <c r="I18" s="48">
        <f t="shared" si="3"/>
        <v>-480519</v>
      </c>
    </row>
    <row r="19" spans="1:12" x14ac:dyDescent="0.2">
      <c r="A19" s="167" t="s">
        <v>110</v>
      </c>
      <c r="B19" s="58">
        <v>-847300</v>
      </c>
      <c r="C19" s="58">
        <v>-847300</v>
      </c>
      <c r="D19" s="19">
        <v>-894141</v>
      </c>
      <c r="E19" s="27">
        <f t="shared" si="0"/>
        <v>1.0552826625752389</v>
      </c>
      <c r="F19" s="19">
        <v>-916514</v>
      </c>
      <c r="G19" s="27">
        <f t="shared" si="1"/>
        <v>1.0816877139147882</v>
      </c>
      <c r="H19" s="20">
        <f t="shared" si="2"/>
        <v>-22373</v>
      </c>
      <c r="I19" s="48">
        <f t="shared" si="3"/>
        <v>-69214</v>
      </c>
      <c r="J19" s="19"/>
      <c r="K19" s="165"/>
      <c r="L19" s="165"/>
    </row>
    <row r="20" spans="1:12" x14ac:dyDescent="0.2">
      <c r="A20" s="70" t="s">
        <v>43</v>
      </c>
      <c r="B20" s="58">
        <v>2492567</v>
      </c>
      <c r="C20" s="58">
        <v>2703423</v>
      </c>
      <c r="D20" s="19">
        <v>2518266</v>
      </c>
      <c r="E20" s="27">
        <f t="shared" si="0"/>
        <v>1.0103102544485263</v>
      </c>
      <c r="F20" s="19">
        <v>2715102</v>
      </c>
      <c r="G20" s="27">
        <f t="shared" si="1"/>
        <v>1.0043200786558375</v>
      </c>
      <c r="H20" s="20">
        <f t="shared" si="2"/>
        <v>196836</v>
      </c>
      <c r="I20" s="48">
        <f t="shared" si="3"/>
        <v>11679</v>
      </c>
      <c r="J20" s="19"/>
    </row>
    <row r="21" spans="1:12" x14ac:dyDescent="0.2">
      <c r="A21" s="70" t="s">
        <v>44</v>
      </c>
      <c r="B21" s="58">
        <v>758600</v>
      </c>
      <c r="C21" s="58">
        <v>758600</v>
      </c>
      <c r="D21" s="19">
        <v>897615</v>
      </c>
      <c r="E21" s="27">
        <f t="shared" si="0"/>
        <v>1.1832520432375428</v>
      </c>
      <c r="F21" s="19">
        <v>928358</v>
      </c>
      <c r="G21" s="27">
        <f t="shared" si="1"/>
        <v>1.2237780121276034</v>
      </c>
      <c r="H21" s="20">
        <f t="shared" si="2"/>
        <v>30743</v>
      </c>
      <c r="I21" s="48">
        <f t="shared" si="3"/>
        <v>169758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19</v>
      </c>
      <c r="B23" s="58">
        <v>26239905</v>
      </c>
      <c r="C23" s="58">
        <v>28141525</v>
      </c>
      <c r="D23" s="53">
        <v>26090221</v>
      </c>
      <c r="E23" s="27">
        <f>D23/B23</f>
        <v>0.99429555861578001</v>
      </c>
      <c r="F23" s="53">
        <v>28120944</v>
      </c>
      <c r="G23" s="27">
        <f>F23/C23</f>
        <v>0.99926866081351318</v>
      </c>
      <c r="H23" s="20">
        <f>F23-D23</f>
        <v>2030723</v>
      </c>
      <c r="I23" s="48">
        <f>F23-C23</f>
        <v>-20581</v>
      </c>
    </row>
    <row r="24" spans="1:12" x14ac:dyDescent="0.2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21</v>
      </c>
      <c r="B26" s="58">
        <v>130000</v>
      </c>
      <c r="C26" s="58">
        <v>730000</v>
      </c>
      <c r="D26" s="19">
        <v>198920</v>
      </c>
      <c r="E26" s="27">
        <f>D26/B26</f>
        <v>1.5301538461538462</v>
      </c>
      <c r="F26" s="19">
        <v>1375812</v>
      </c>
      <c r="G26" s="27">
        <f>F26/C26</f>
        <v>1.8846739726027397</v>
      </c>
      <c r="H26" s="20">
        <f>F26-D26</f>
        <v>1176892</v>
      </c>
      <c r="I26" s="48">
        <f>F26-C26</f>
        <v>645812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22</v>
      </c>
      <c r="B28" s="58">
        <v>177061</v>
      </c>
      <c r="C28" s="58">
        <v>193752</v>
      </c>
      <c r="D28" s="19">
        <v>3879785</v>
      </c>
      <c r="E28" s="27">
        <f>D28/B28</f>
        <v>21.912137624886338</v>
      </c>
      <c r="F28" s="19">
        <v>4569166</v>
      </c>
      <c r="G28" s="27">
        <f>F28/C28</f>
        <v>23.58254882530245</v>
      </c>
      <c r="H28" s="20">
        <f>F28-D28</f>
        <v>689381</v>
      </c>
      <c r="I28" s="48">
        <f>F28-C28</f>
        <v>4375414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23</v>
      </c>
      <c r="B30" s="58">
        <v>1108847</v>
      </c>
      <c r="C30" s="58">
        <v>1178847</v>
      </c>
      <c r="D30" s="19">
        <v>993832</v>
      </c>
      <c r="E30" s="27">
        <f>D30/B30</f>
        <v>0.89627513985247742</v>
      </c>
      <c r="F30" s="19">
        <v>1070282</v>
      </c>
      <c r="G30" s="27">
        <f t="shared" ref="G30:G36" si="4">F30/C30</f>
        <v>0.90790577572831754</v>
      </c>
      <c r="H30" s="20">
        <f>F30-D30</f>
        <v>76450</v>
      </c>
      <c r="I30" s="48">
        <f>F30-C30</f>
        <v>-108565</v>
      </c>
    </row>
    <row r="31" spans="1:12" x14ac:dyDescent="0.2">
      <c r="A31" s="70" t="s">
        <v>24</v>
      </c>
      <c r="B31" s="58">
        <v>560079</v>
      </c>
      <c r="C31" s="58">
        <v>245900</v>
      </c>
      <c r="D31" s="166">
        <v>838227</v>
      </c>
      <c r="E31" s="84">
        <f>D31/B31</f>
        <v>1.4966227978553026</v>
      </c>
      <c r="F31" s="89">
        <v>473482</v>
      </c>
      <c r="G31" s="27">
        <f t="shared" si="4"/>
        <v>1.9255063033753559</v>
      </c>
      <c r="H31" s="20">
        <f>F31-D31</f>
        <v>-364745</v>
      </c>
      <c r="I31" s="48">
        <f>F31-C31</f>
        <v>227582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42</v>
      </c>
      <c r="B34" s="58">
        <v>158388</v>
      </c>
      <c r="C34" s="58">
        <v>150000</v>
      </c>
      <c r="D34" s="19">
        <v>142054</v>
      </c>
      <c r="E34" s="27">
        <f>D34/B34</f>
        <v>0.89687350051771597</v>
      </c>
      <c r="F34" s="19">
        <v>108496</v>
      </c>
      <c r="G34" s="27">
        <f t="shared" si="4"/>
        <v>0.72330666666666665</v>
      </c>
      <c r="H34" s="20">
        <f>F34-D34</f>
        <v>-33558</v>
      </c>
      <c r="I34" s="48">
        <f>F34-C34</f>
        <v>-41504</v>
      </c>
      <c r="K34" s="19"/>
    </row>
    <row r="35" spans="1:12" x14ac:dyDescent="0.2">
      <c r="A35" s="70" t="s">
        <v>105</v>
      </c>
      <c r="B35" s="58">
        <v>206405</v>
      </c>
      <c r="C35" s="88">
        <v>325000</v>
      </c>
      <c r="D35" s="168">
        <v>170973</v>
      </c>
      <c r="E35" s="163">
        <f>D35/B35</f>
        <v>0.82833749182432592</v>
      </c>
      <c r="F35" s="19">
        <v>239275</v>
      </c>
      <c r="G35" s="163">
        <f t="shared" si="4"/>
        <v>0.73623076923076924</v>
      </c>
      <c r="H35" s="162">
        <f>F35-D35</f>
        <v>68302</v>
      </c>
      <c r="I35" s="164">
        <f>F35-C35</f>
        <v>-85725</v>
      </c>
      <c r="K35" s="19"/>
    </row>
    <row r="36" spans="1:12" x14ac:dyDescent="0.2">
      <c r="A36" s="70" t="s">
        <v>26</v>
      </c>
      <c r="B36" s="58">
        <v>24600</v>
      </c>
      <c r="C36" s="88">
        <v>26458</v>
      </c>
      <c r="D36" s="19">
        <v>35988</v>
      </c>
      <c r="E36" s="27">
        <f>D36/B36</f>
        <v>1.4629268292682926</v>
      </c>
      <c r="F36" s="19">
        <v>38970</v>
      </c>
      <c r="G36" s="27">
        <f t="shared" si="4"/>
        <v>1.4729004459898707</v>
      </c>
      <c r="H36" s="20">
        <f>F36-D36</f>
        <v>2982</v>
      </c>
      <c r="I36" s="48">
        <f>F36-C36</f>
        <v>12512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27</v>
      </c>
      <c r="B38" s="58">
        <f>SUM(B9:B37)</f>
        <v>59234976</v>
      </c>
      <c r="C38" s="58">
        <f>SUM(C8:C37)</f>
        <v>60548574</v>
      </c>
      <c r="D38" s="63">
        <f>SUM(D9:D36)</f>
        <v>62897688</v>
      </c>
      <c r="E38" s="27">
        <f>D38/B38</f>
        <v>1.0618336031739086</v>
      </c>
      <c r="F38" s="26">
        <f>SUM(F9:F36)</f>
        <v>65375552</v>
      </c>
      <c r="G38" s="27">
        <f>F38/C38</f>
        <v>1.0797207544474954</v>
      </c>
      <c r="H38" s="20">
        <f>SUM(H9:H36)</f>
        <v>2477864</v>
      </c>
      <c r="I38" s="48">
        <f>F38-C38</f>
        <v>4826978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48</v>
      </c>
      <c r="B41" s="58">
        <v>42619061</v>
      </c>
      <c r="C41" s="88">
        <v>44722573</v>
      </c>
      <c r="D41" s="19">
        <v>38107701</v>
      </c>
      <c r="E41" s="27">
        <f t="shared" ref="E41:E48" si="5">D41/B41</f>
        <v>0.89414689356952282</v>
      </c>
      <c r="F41" s="19">
        <v>40737509</v>
      </c>
      <c r="G41" s="27">
        <f t="shared" ref="G41:G48" si="6">F41/C41</f>
        <v>0.9108936777854888</v>
      </c>
      <c r="H41" s="20">
        <f t="shared" ref="H41:H49" si="7">F41-D41</f>
        <v>2629808</v>
      </c>
      <c r="I41" s="48">
        <f t="shared" ref="I41:I49" si="8">F41-C41</f>
        <v>-3985064</v>
      </c>
      <c r="J41" s="147"/>
    </row>
    <row r="42" spans="1:12" x14ac:dyDescent="0.2">
      <c r="A42" s="70" t="s">
        <v>35</v>
      </c>
      <c r="B42" s="58">
        <v>3406200</v>
      </c>
      <c r="C42" s="88">
        <v>3322289</v>
      </c>
      <c r="D42" s="19">
        <v>3112687</v>
      </c>
      <c r="E42" s="27">
        <f t="shared" si="5"/>
        <v>0.91382978098761081</v>
      </c>
      <c r="F42" s="19">
        <v>3330387</v>
      </c>
      <c r="G42" s="27">
        <f t="shared" si="6"/>
        <v>1.0024374760895274</v>
      </c>
      <c r="H42" s="20">
        <f t="shared" si="7"/>
        <v>217700</v>
      </c>
      <c r="I42" s="48">
        <f t="shared" si="8"/>
        <v>8098</v>
      </c>
      <c r="J42" s="147"/>
    </row>
    <row r="43" spans="1:12" x14ac:dyDescent="0.2">
      <c r="A43" s="70" t="s">
        <v>29</v>
      </c>
      <c r="B43" s="58">
        <v>3122252</v>
      </c>
      <c r="C43" s="88">
        <v>3413057</v>
      </c>
      <c r="D43" s="19">
        <v>2958244</v>
      </c>
      <c r="E43" s="27">
        <f t="shared" si="5"/>
        <v>0.94747124831691998</v>
      </c>
      <c r="F43" s="19">
        <v>3509285</v>
      </c>
      <c r="G43" s="27">
        <f t="shared" si="6"/>
        <v>1.0281940793839657</v>
      </c>
      <c r="H43" s="20">
        <f t="shared" si="7"/>
        <v>551041</v>
      </c>
      <c r="I43" s="48">
        <f t="shared" si="8"/>
        <v>96228</v>
      </c>
      <c r="J43" s="147"/>
    </row>
    <row r="44" spans="1:12" x14ac:dyDescent="0.2">
      <c r="A44" s="70" t="s">
        <v>30</v>
      </c>
      <c r="B44" s="58">
        <v>2417339</v>
      </c>
      <c r="C44" s="88">
        <v>2160239</v>
      </c>
      <c r="D44" s="19">
        <v>2027404</v>
      </c>
      <c r="E44" s="27">
        <f t="shared" si="5"/>
        <v>0.83869246307613454</v>
      </c>
      <c r="F44" s="19">
        <v>2021998</v>
      </c>
      <c r="G44" s="27">
        <f t="shared" si="6"/>
        <v>0.9360066177862727</v>
      </c>
      <c r="H44" s="20">
        <f t="shared" si="7"/>
        <v>-5406</v>
      </c>
      <c r="I44" s="48">
        <f t="shared" si="8"/>
        <v>-138241</v>
      </c>
      <c r="J44" s="147"/>
    </row>
    <row r="45" spans="1:12" x14ac:dyDescent="0.2">
      <c r="A45" s="70" t="s">
        <v>31</v>
      </c>
      <c r="B45" s="58">
        <v>1519000</v>
      </c>
      <c r="C45" s="88">
        <v>575565</v>
      </c>
      <c r="D45" s="19">
        <v>86790</v>
      </c>
      <c r="E45" s="27">
        <f t="shared" si="5"/>
        <v>5.7136273864384461E-2</v>
      </c>
      <c r="F45" s="19">
        <v>129921</v>
      </c>
      <c r="G45" s="27">
        <f t="shared" si="6"/>
        <v>0.2257277631544656</v>
      </c>
      <c r="H45" s="20">
        <f t="shared" si="7"/>
        <v>43131</v>
      </c>
      <c r="I45" s="48">
        <f t="shared" si="8"/>
        <v>-445644</v>
      </c>
    </row>
    <row r="46" spans="1:12" x14ac:dyDescent="0.2">
      <c r="A46" s="70" t="s">
        <v>49</v>
      </c>
      <c r="B46" s="58">
        <v>1996278</v>
      </c>
      <c r="C46" s="88">
        <v>2084709</v>
      </c>
      <c r="D46" s="19">
        <v>1226134</v>
      </c>
      <c r="E46" s="27">
        <f t="shared" si="5"/>
        <v>0.61421004489354691</v>
      </c>
      <c r="F46" s="19">
        <v>1789742</v>
      </c>
      <c r="G46" s="27">
        <f t="shared" si="6"/>
        <v>0.85850926915938863</v>
      </c>
      <c r="H46" s="20">
        <f t="shared" si="7"/>
        <v>563608</v>
      </c>
      <c r="I46" s="48">
        <f t="shared" si="8"/>
        <v>-294967</v>
      </c>
      <c r="J46" s="147"/>
    </row>
    <row r="47" spans="1:12" x14ac:dyDescent="0.2">
      <c r="A47" s="70" t="s">
        <v>36</v>
      </c>
      <c r="B47" s="58">
        <v>490932</v>
      </c>
      <c r="C47" s="88">
        <v>369659</v>
      </c>
      <c r="D47" s="19">
        <v>439432</v>
      </c>
      <c r="E47" s="27">
        <f t="shared" si="5"/>
        <v>0.89509748804315059</v>
      </c>
      <c r="F47" s="19">
        <v>776854</v>
      </c>
      <c r="G47" s="27">
        <f t="shared" si="6"/>
        <v>2.1015422321653201</v>
      </c>
      <c r="H47" s="20">
        <f t="shared" si="7"/>
        <v>337422</v>
      </c>
      <c r="I47" s="48">
        <f t="shared" si="8"/>
        <v>407195</v>
      </c>
    </row>
    <row r="48" spans="1:12" x14ac:dyDescent="0.2">
      <c r="A48" s="70" t="s">
        <v>72</v>
      </c>
      <c r="B48" s="58">
        <v>3649914</v>
      </c>
      <c r="C48" s="88">
        <v>3887907</v>
      </c>
      <c r="D48" s="19">
        <v>3350526</v>
      </c>
      <c r="E48" s="27">
        <f t="shared" si="5"/>
        <v>0.91797395774256596</v>
      </c>
      <c r="F48" s="19">
        <v>3440356</v>
      </c>
      <c r="G48" s="27">
        <f t="shared" si="6"/>
        <v>0.88488639260146917</v>
      </c>
      <c r="H48" s="20">
        <f t="shared" si="7"/>
        <v>89830</v>
      </c>
      <c r="I48" s="48">
        <f t="shared" si="8"/>
        <v>-447551</v>
      </c>
    </row>
    <row r="49" spans="1:11" x14ac:dyDescent="0.2">
      <c r="A49" s="70" t="s">
        <v>32</v>
      </c>
      <c r="B49" s="58">
        <v>14000</v>
      </c>
      <c r="C49" s="88">
        <v>12576</v>
      </c>
      <c r="D49" s="53">
        <v>3114</v>
      </c>
      <c r="E49" s="27">
        <f>D49/B49</f>
        <v>0.22242857142857142</v>
      </c>
      <c r="F49" s="53">
        <v>7494</v>
      </c>
      <c r="G49" s="27">
        <f>F49/C49</f>
        <v>0.59589694656488545</v>
      </c>
      <c r="H49" s="20">
        <f t="shared" si="7"/>
        <v>4380</v>
      </c>
      <c r="I49" s="48">
        <f t="shared" si="8"/>
        <v>-5082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45</v>
      </c>
      <c r="B52" s="58">
        <f>SUM(B41:B49)</f>
        <v>59234976</v>
      </c>
      <c r="C52" s="58">
        <f>SUM(C41:C49)</f>
        <v>60548574</v>
      </c>
      <c r="D52" s="63">
        <f>SUM(D41:D49)</f>
        <v>51312032</v>
      </c>
      <c r="E52" s="27">
        <f>D52/B52</f>
        <v>0.86624551008512263</v>
      </c>
      <c r="F52" s="26">
        <f>SUM(F41:F49)</f>
        <v>55743546</v>
      </c>
      <c r="G52" s="27">
        <f>F52/C52</f>
        <v>0.92064176441215606</v>
      </c>
      <c r="H52" s="20">
        <f>SUM(H41:H49)</f>
        <v>4431514</v>
      </c>
      <c r="I52" s="48">
        <f>F52-C52</f>
        <v>-4805028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41</v>
      </c>
      <c r="B54" s="60">
        <f>B38-B52</f>
        <v>0</v>
      </c>
      <c r="C54" s="60">
        <f>C38-C52</f>
        <v>0</v>
      </c>
      <c r="D54" s="65">
        <f>D38-D52</f>
        <v>11585656</v>
      </c>
      <c r="E54" s="27"/>
      <c r="F54" s="44">
        <f>F38-F52</f>
        <v>9632006</v>
      </c>
      <c r="G54" s="25"/>
      <c r="H54" s="45">
        <f>H38-H52</f>
        <v>-1953650</v>
      </c>
      <c r="I54" s="49">
        <f>F54-C54</f>
        <v>9632006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="90" zoomScaleNormal="90" workbookViewId="0">
      <selection activeCell="I3" sqref="I3"/>
    </sheetView>
  </sheetViews>
  <sheetFormatPr defaultRowHeight="12.75" x14ac:dyDescent="0.2"/>
  <cols>
    <col min="1" max="1" width="34.140625" bestFit="1" customWidth="1"/>
    <col min="2" max="2" width="15.5703125" customWidth="1"/>
    <col min="3" max="3" width="14.42578125" customWidth="1"/>
    <col min="4" max="4" width="16.5703125" customWidth="1"/>
    <col min="5" max="5" width="14.28515625" style="165" customWidth="1"/>
    <col min="6" max="6" width="15.7109375" customWidth="1"/>
    <col min="7" max="9" width="17.5703125" customWidth="1"/>
    <col min="10" max="10" width="17.5703125" style="165" customWidth="1"/>
    <col min="11" max="11" width="17.5703125" customWidth="1"/>
    <col min="12" max="13" width="14.85546875" customWidth="1"/>
    <col min="14" max="14" width="15.85546875" customWidth="1"/>
    <col min="15" max="15" width="14.42578125" style="165" customWidth="1"/>
    <col min="16" max="16" width="16.140625" customWidth="1"/>
  </cols>
  <sheetData>
    <row r="1" spans="1:18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8" ht="18" x14ac:dyDescent="0.25">
      <c r="A2" s="176" t="s">
        <v>60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23.25" x14ac:dyDescent="0.35">
      <c r="A3" s="104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8" ht="23.25" x14ac:dyDescent="0.35">
      <c r="A4" s="183"/>
      <c r="B4" s="184">
        <v>44773</v>
      </c>
      <c r="C4" s="185"/>
      <c r="D4" s="185"/>
      <c r="E4" s="185"/>
      <c r="F4" s="186"/>
      <c r="G4" s="187">
        <v>45107</v>
      </c>
      <c r="H4" s="188"/>
      <c r="I4" s="188"/>
      <c r="J4" s="188"/>
      <c r="K4" s="189"/>
      <c r="L4" s="187">
        <v>45138</v>
      </c>
      <c r="M4" s="188"/>
      <c r="N4" s="188"/>
      <c r="O4" s="188"/>
      <c r="P4" s="189"/>
    </row>
    <row r="5" spans="1:18" ht="23.25" x14ac:dyDescent="0.35">
      <c r="A5" s="190"/>
      <c r="B5" s="191" t="s">
        <v>61</v>
      </c>
      <c r="C5" s="192" t="s">
        <v>62</v>
      </c>
      <c r="D5" s="192" t="s">
        <v>64</v>
      </c>
      <c r="E5" s="192" t="s">
        <v>111</v>
      </c>
      <c r="F5" s="107" t="s">
        <v>33</v>
      </c>
      <c r="G5" s="191" t="s">
        <v>61</v>
      </c>
      <c r="H5" s="192" t="s">
        <v>62</v>
      </c>
      <c r="I5" s="192" t="s">
        <v>64</v>
      </c>
      <c r="J5" s="192" t="s">
        <v>111</v>
      </c>
      <c r="K5" s="107" t="s">
        <v>33</v>
      </c>
      <c r="L5" s="191" t="s">
        <v>61</v>
      </c>
      <c r="M5" s="192" t="s">
        <v>62</v>
      </c>
      <c r="N5" s="192" t="s">
        <v>64</v>
      </c>
      <c r="O5" s="192" t="s">
        <v>111</v>
      </c>
      <c r="P5" s="107" t="s">
        <v>33</v>
      </c>
    </row>
    <row r="6" spans="1:18" ht="23.25" x14ac:dyDescent="0.35">
      <c r="A6" s="193"/>
      <c r="B6" s="194" t="s">
        <v>63</v>
      </c>
      <c r="C6" s="195" t="s">
        <v>63</v>
      </c>
      <c r="D6" s="195" t="s">
        <v>77</v>
      </c>
      <c r="E6" s="195" t="s">
        <v>31</v>
      </c>
      <c r="F6" s="108"/>
      <c r="G6" s="194" t="s">
        <v>63</v>
      </c>
      <c r="H6" s="195" t="s">
        <v>63</v>
      </c>
      <c r="I6" s="195" t="s">
        <v>77</v>
      </c>
      <c r="J6" s="195" t="s">
        <v>31</v>
      </c>
      <c r="K6" s="108"/>
      <c r="L6" s="194" t="s">
        <v>63</v>
      </c>
      <c r="M6" s="195" t="s">
        <v>63</v>
      </c>
      <c r="N6" s="195" t="s">
        <v>77</v>
      </c>
      <c r="O6" s="195" t="s">
        <v>31</v>
      </c>
      <c r="P6" s="108"/>
    </row>
    <row r="7" spans="1:18" ht="15" x14ac:dyDescent="0.25">
      <c r="A7" s="196" t="s">
        <v>65</v>
      </c>
      <c r="B7" s="208"/>
      <c r="C7" s="209"/>
      <c r="D7" s="209"/>
      <c r="E7" s="210"/>
      <c r="F7" s="211"/>
      <c r="G7" s="208"/>
      <c r="H7" s="210"/>
      <c r="I7" s="210"/>
      <c r="J7" s="210"/>
      <c r="K7" s="212"/>
      <c r="L7" s="208"/>
      <c r="M7" s="210"/>
      <c r="N7" s="210"/>
      <c r="O7" s="210"/>
      <c r="P7" s="212"/>
    </row>
    <row r="8" spans="1:18" x14ac:dyDescent="0.2">
      <c r="A8" s="197" t="s">
        <v>138</v>
      </c>
      <c r="B8" s="207">
        <v>-3979766</v>
      </c>
      <c r="C8" s="213">
        <v>1029765</v>
      </c>
      <c r="D8" s="213"/>
      <c r="E8" s="213">
        <v>2481488</v>
      </c>
      <c r="F8" s="214">
        <f>SUM(B8:E8)</f>
        <v>-468513</v>
      </c>
      <c r="G8" s="207">
        <f>-10116583+6</f>
        <v>-10116577</v>
      </c>
      <c r="H8" s="213">
        <f>3180722-6</f>
        <v>3180716</v>
      </c>
      <c r="I8" s="213"/>
      <c r="J8" s="213">
        <v>7375452</v>
      </c>
      <c r="K8" s="215">
        <f>SUM(G8:J8)</f>
        <v>439591</v>
      </c>
      <c r="L8" s="207">
        <f>-10790494+3</f>
        <v>-10790491</v>
      </c>
      <c r="M8" s="213">
        <f>2809470-3</f>
        <v>2809467</v>
      </c>
      <c r="N8" s="213"/>
      <c r="O8" s="213">
        <v>7375452</v>
      </c>
      <c r="P8" s="215">
        <f>SUM(L8:O8)</f>
        <v>-605572</v>
      </c>
    </row>
    <row r="9" spans="1:18" x14ac:dyDescent="0.2">
      <c r="A9" s="198" t="s">
        <v>139</v>
      </c>
      <c r="B9" s="216">
        <v>10005</v>
      </c>
      <c r="C9" s="217"/>
      <c r="D9" s="217"/>
      <c r="E9" s="218"/>
      <c r="F9" s="219">
        <f t="shared" ref="F9:F13" si="0">SUM(B9:E9)</f>
        <v>10005</v>
      </c>
      <c r="G9" s="216">
        <v>13828</v>
      </c>
      <c r="H9" s="218"/>
      <c r="I9" s="218"/>
      <c r="J9" s="218"/>
      <c r="K9" s="220">
        <f t="shared" ref="K9:K13" si="1">SUM(G9:J9)</f>
        <v>13828</v>
      </c>
      <c r="L9" s="216">
        <v>13828</v>
      </c>
      <c r="M9" s="218"/>
      <c r="N9" s="218"/>
      <c r="O9" s="218"/>
      <c r="P9" s="220">
        <f t="shared" ref="P9:P13" si="2">SUM(L9:O9)</f>
        <v>13828</v>
      </c>
      <c r="R9" s="165"/>
    </row>
    <row r="10" spans="1:18" x14ac:dyDescent="0.2">
      <c r="A10" s="197" t="s">
        <v>140</v>
      </c>
      <c r="B10" s="216">
        <v>1414431</v>
      </c>
      <c r="C10" s="217">
        <v>-1675241</v>
      </c>
      <c r="D10" s="217"/>
      <c r="E10" s="217"/>
      <c r="F10" s="219">
        <f t="shared" si="0"/>
        <v>-260810</v>
      </c>
      <c r="G10" s="216">
        <v>214333</v>
      </c>
      <c r="H10" s="217">
        <v>-214333</v>
      </c>
      <c r="I10" s="217"/>
      <c r="J10" s="217"/>
      <c r="K10" s="220"/>
      <c r="L10" s="216">
        <v>420356</v>
      </c>
      <c r="M10" s="217">
        <v>-420356</v>
      </c>
      <c r="N10" s="217"/>
      <c r="O10" s="217"/>
      <c r="P10" s="220"/>
      <c r="R10" s="165"/>
    </row>
    <row r="11" spans="1:18" x14ac:dyDescent="0.2">
      <c r="A11" s="198" t="s">
        <v>141</v>
      </c>
      <c r="B11" s="216">
        <v>74</v>
      </c>
      <c r="C11" s="217">
        <v>3647</v>
      </c>
      <c r="D11" s="217"/>
      <c r="E11" s="217"/>
      <c r="F11" s="219">
        <f t="shared" si="0"/>
        <v>3721</v>
      </c>
      <c r="G11" s="216">
        <v>1176</v>
      </c>
      <c r="H11" s="217">
        <v>7923</v>
      </c>
      <c r="I11" s="217"/>
      <c r="J11" s="217"/>
      <c r="K11" s="220">
        <f t="shared" si="1"/>
        <v>9099</v>
      </c>
      <c r="L11" s="216">
        <v>1216</v>
      </c>
      <c r="M11" s="217">
        <v>7749</v>
      </c>
      <c r="N11" s="217"/>
      <c r="O11" s="217"/>
      <c r="P11" s="220">
        <f t="shared" si="2"/>
        <v>8965</v>
      </c>
      <c r="R11" s="165"/>
    </row>
    <row r="12" spans="1:18" x14ac:dyDescent="0.2">
      <c r="A12" s="197" t="s">
        <v>142</v>
      </c>
      <c r="B12" s="216">
        <v>180571</v>
      </c>
      <c r="C12" s="217">
        <v>766</v>
      </c>
      <c r="D12" s="217"/>
      <c r="E12" s="217"/>
      <c r="F12" s="219">
        <f t="shared" si="0"/>
        <v>181337</v>
      </c>
      <c r="G12" s="216">
        <v>72572</v>
      </c>
      <c r="H12" s="217">
        <v>10859</v>
      </c>
      <c r="I12" s="217"/>
      <c r="J12" s="217"/>
      <c r="K12" s="220">
        <f t="shared" si="1"/>
        <v>83431</v>
      </c>
      <c r="L12" s="216">
        <v>267591</v>
      </c>
      <c r="M12" s="217">
        <v>10999</v>
      </c>
      <c r="N12" s="217"/>
      <c r="O12" s="217"/>
      <c r="P12" s="220">
        <f t="shared" si="2"/>
        <v>278590</v>
      </c>
      <c r="R12" s="165"/>
    </row>
    <row r="13" spans="1:18" x14ac:dyDescent="0.2">
      <c r="A13" s="198" t="s">
        <v>143</v>
      </c>
      <c r="B13" s="216">
        <v>18336</v>
      </c>
      <c r="C13" s="217"/>
      <c r="D13" s="217"/>
      <c r="E13" s="217"/>
      <c r="F13" s="219">
        <f t="shared" si="0"/>
        <v>18336</v>
      </c>
      <c r="G13" s="216">
        <v>16921</v>
      </c>
      <c r="H13" s="217"/>
      <c r="I13" s="217"/>
      <c r="J13" s="217"/>
      <c r="K13" s="220">
        <f t="shared" si="1"/>
        <v>16921</v>
      </c>
      <c r="L13" s="216">
        <v>4573</v>
      </c>
      <c r="M13" s="217"/>
      <c r="N13" s="217"/>
      <c r="O13" s="217"/>
      <c r="P13" s="220">
        <f t="shared" si="2"/>
        <v>4573</v>
      </c>
      <c r="R13" s="165"/>
    </row>
    <row r="14" spans="1:18" ht="15" x14ac:dyDescent="0.25">
      <c r="A14" s="199" t="s">
        <v>66</v>
      </c>
      <c r="B14" s="200">
        <f t="shared" ref="B14:E14" si="3">SUM(B7:B13)</f>
        <v>-2356349</v>
      </c>
      <c r="C14" s="201">
        <f t="shared" si="3"/>
        <v>-641063</v>
      </c>
      <c r="D14" s="201"/>
      <c r="E14" s="201">
        <f t="shared" si="3"/>
        <v>2481488</v>
      </c>
      <c r="F14" s="114">
        <f>SUM(F7:F13)</f>
        <v>-515924</v>
      </c>
      <c r="G14" s="200">
        <f t="shared" ref="G14:J14" si="4">SUM(G7:G13)</f>
        <v>-9797747</v>
      </c>
      <c r="H14" s="201">
        <f t="shared" si="4"/>
        <v>2985165</v>
      </c>
      <c r="I14" s="201"/>
      <c r="J14" s="201">
        <f t="shared" si="4"/>
        <v>7375452</v>
      </c>
      <c r="K14" s="115">
        <f t="shared" ref="K14:P14" si="5">SUM(K7:K13)</f>
        <v>562870</v>
      </c>
      <c r="L14" s="200">
        <f t="shared" si="5"/>
        <v>-10082927</v>
      </c>
      <c r="M14" s="201">
        <f t="shared" si="5"/>
        <v>2407859</v>
      </c>
      <c r="N14" s="201"/>
      <c r="O14" s="201">
        <f t="shared" si="5"/>
        <v>7375452</v>
      </c>
      <c r="P14" s="115">
        <f t="shared" si="5"/>
        <v>-299616</v>
      </c>
      <c r="R14" s="165"/>
    </row>
    <row r="15" spans="1:18" ht="15" x14ac:dyDescent="0.25">
      <c r="A15" s="199" t="s">
        <v>67</v>
      </c>
      <c r="B15" s="221">
        <v>3098</v>
      </c>
      <c r="C15" s="222"/>
      <c r="D15" s="222"/>
      <c r="E15" s="222"/>
      <c r="F15" s="223">
        <f>B15</f>
        <v>3098</v>
      </c>
      <c r="G15" s="221">
        <v>6305</v>
      </c>
      <c r="H15" s="222"/>
      <c r="I15" s="222"/>
      <c r="J15" s="222"/>
      <c r="K15" s="223">
        <f>G15</f>
        <v>6305</v>
      </c>
      <c r="L15" s="221">
        <v>6305</v>
      </c>
      <c r="M15" s="222"/>
      <c r="N15" s="222"/>
      <c r="O15" s="222"/>
      <c r="P15" s="223">
        <f>L15</f>
        <v>6305</v>
      </c>
      <c r="R15" s="165"/>
    </row>
    <row r="16" spans="1:18" ht="15" x14ac:dyDescent="0.25">
      <c r="A16" s="196" t="s">
        <v>68</v>
      </c>
      <c r="B16" s="216"/>
      <c r="C16" s="218"/>
      <c r="D16" s="218"/>
      <c r="E16" s="218"/>
      <c r="F16" s="224"/>
      <c r="G16" s="216"/>
      <c r="H16" s="218"/>
      <c r="I16" s="218"/>
      <c r="J16" s="218"/>
      <c r="K16" s="224"/>
      <c r="L16" s="216"/>
      <c r="M16" s="218"/>
      <c r="N16" s="218"/>
      <c r="O16" s="218"/>
      <c r="P16" s="224"/>
      <c r="R16" s="165"/>
    </row>
    <row r="17" spans="1:18" x14ac:dyDescent="0.2">
      <c r="A17" s="198" t="s">
        <v>144</v>
      </c>
      <c r="B17" s="216">
        <v>7902638</v>
      </c>
      <c r="C17" s="218"/>
      <c r="D17" s="218">
        <v>4797435</v>
      </c>
      <c r="E17" s="218"/>
      <c r="F17" s="224">
        <f>SUM(B17:E17)</f>
        <v>12700073</v>
      </c>
      <c r="G17" s="216">
        <v>15902929</v>
      </c>
      <c r="H17" s="218"/>
      <c r="I17" s="218">
        <v>772038</v>
      </c>
      <c r="J17" s="218"/>
      <c r="K17" s="224">
        <f>SUM(G17:J17)</f>
        <v>16674967</v>
      </c>
      <c r="L17" s="216">
        <v>13471538</v>
      </c>
      <c r="M17" s="218"/>
      <c r="N17" s="218">
        <v>775369</v>
      </c>
      <c r="O17" s="218"/>
      <c r="P17" s="224">
        <f>SUM(L17:O17)</f>
        <v>14246907</v>
      </c>
      <c r="R17" s="165"/>
    </row>
    <row r="18" spans="1:18" x14ac:dyDescent="0.2">
      <c r="A18" s="198" t="s">
        <v>145</v>
      </c>
      <c r="B18" s="216">
        <v>8614696</v>
      </c>
      <c r="C18" s="218"/>
      <c r="D18" s="218"/>
      <c r="E18" s="218"/>
      <c r="F18" s="224">
        <f t="shared" ref="F18:F27" si="6">SUM(B18:E18)</f>
        <v>8614696</v>
      </c>
      <c r="G18" s="216">
        <v>8935132</v>
      </c>
      <c r="H18" s="218"/>
      <c r="I18" s="218"/>
      <c r="J18" s="218"/>
      <c r="K18" s="224">
        <f t="shared" ref="K18:K27" si="7">SUM(G18:J18)</f>
        <v>8935132</v>
      </c>
      <c r="L18" s="216">
        <v>8974745</v>
      </c>
      <c r="M18" s="218"/>
      <c r="N18" s="218"/>
      <c r="O18" s="218"/>
      <c r="P18" s="224">
        <f t="shared" ref="P18:P27" si="8">SUM(L18:O18)</f>
        <v>8974745</v>
      </c>
      <c r="R18" s="165"/>
    </row>
    <row r="19" spans="1:18" x14ac:dyDescent="0.2">
      <c r="A19" s="197" t="s">
        <v>146</v>
      </c>
      <c r="B19" s="216">
        <v>190362</v>
      </c>
      <c r="C19" s="217"/>
      <c r="D19" s="217">
        <v>58961</v>
      </c>
      <c r="E19" s="217"/>
      <c r="F19" s="224">
        <f t="shared" si="6"/>
        <v>249323</v>
      </c>
      <c r="G19" s="216">
        <v>94951</v>
      </c>
      <c r="H19" s="217"/>
      <c r="I19" s="217">
        <v>35024</v>
      </c>
      <c r="J19" s="217"/>
      <c r="K19" s="224">
        <f t="shared" si="7"/>
        <v>129975</v>
      </c>
      <c r="L19" s="216">
        <v>241403</v>
      </c>
      <c r="M19" s="217"/>
      <c r="N19" s="217">
        <v>65345</v>
      </c>
      <c r="O19" s="217"/>
      <c r="P19" s="224">
        <f t="shared" si="8"/>
        <v>306748</v>
      </c>
      <c r="R19" s="165"/>
    </row>
    <row r="20" spans="1:18" x14ac:dyDescent="0.2">
      <c r="A20" s="198" t="s">
        <v>147</v>
      </c>
      <c r="B20" s="216">
        <v>198</v>
      </c>
      <c r="C20" s="217"/>
      <c r="D20" s="217"/>
      <c r="E20" s="217"/>
      <c r="F20" s="224">
        <f t="shared" si="6"/>
        <v>198</v>
      </c>
      <c r="G20" s="216">
        <v>206</v>
      </c>
      <c r="H20" s="217"/>
      <c r="I20" s="217"/>
      <c r="J20" s="217"/>
      <c r="K20" s="224">
        <f t="shared" si="7"/>
        <v>206</v>
      </c>
      <c r="L20" s="216">
        <v>207</v>
      </c>
      <c r="M20" s="217"/>
      <c r="N20" s="217"/>
      <c r="O20" s="217"/>
      <c r="P20" s="224">
        <f t="shared" si="8"/>
        <v>207</v>
      </c>
      <c r="R20" s="165"/>
    </row>
    <row r="21" spans="1:18" s="165" customFormat="1" x14ac:dyDescent="0.2">
      <c r="A21" s="197" t="s">
        <v>148</v>
      </c>
      <c r="B21" s="216">
        <v>8875</v>
      </c>
      <c r="C21" s="217"/>
      <c r="D21" s="217"/>
      <c r="E21" s="217"/>
      <c r="F21" s="224">
        <f t="shared" si="6"/>
        <v>8875</v>
      </c>
      <c r="G21" s="216">
        <v>9204</v>
      </c>
      <c r="H21" s="217"/>
      <c r="I21" s="217"/>
      <c r="J21" s="217"/>
      <c r="K21" s="224">
        <f t="shared" si="7"/>
        <v>9204</v>
      </c>
      <c r="L21" s="216">
        <v>9245</v>
      </c>
      <c r="M21" s="217"/>
      <c r="N21" s="217"/>
      <c r="O21" s="217"/>
      <c r="P21" s="224">
        <f t="shared" si="8"/>
        <v>9245</v>
      </c>
    </row>
    <row r="22" spans="1:18" s="165" customFormat="1" x14ac:dyDescent="0.2">
      <c r="A22" s="197" t="s">
        <v>200</v>
      </c>
      <c r="B22" s="216">
        <v>4000000</v>
      </c>
      <c r="C22" s="217"/>
      <c r="D22" s="217"/>
      <c r="E22" s="217"/>
      <c r="F22" s="224">
        <f t="shared" si="6"/>
        <v>4000000</v>
      </c>
      <c r="G22" s="216"/>
      <c r="H22" s="217"/>
      <c r="I22" s="217"/>
      <c r="J22" s="217"/>
      <c r="K22" s="224"/>
      <c r="L22" s="216"/>
      <c r="M22" s="217"/>
      <c r="N22" s="217"/>
      <c r="O22" s="217"/>
      <c r="P22" s="224"/>
    </row>
    <row r="23" spans="1:18" s="165" customFormat="1" x14ac:dyDescent="0.2">
      <c r="A23" s="197" t="s">
        <v>199</v>
      </c>
      <c r="B23" s="216">
        <v>8000000</v>
      </c>
      <c r="C23" s="217"/>
      <c r="D23" s="217"/>
      <c r="E23" s="217"/>
      <c r="F23" s="224">
        <f t="shared" si="6"/>
        <v>8000000</v>
      </c>
      <c r="G23" s="216"/>
      <c r="H23" s="217"/>
      <c r="I23" s="217"/>
      <c r="J23" s="217"/>
      <c r="K23" s="224"/>
      <c r="L23" s="216"/>
      <c r="M23" s="217"/>
      <c r="N23" s="217"/>
      <c r="O23" s="217"/>
      <c r="P23" s="224"/>
    </row>
    <row r="24" spans="1:18" s="165" customFormat="1" x14ac:dyDescent="0.2">
      <c r="A24" s="197" t="s">
        <v>198</v>
      </c>
      <c r="B24" s="216"/>
      <c r="C24" s="217"/>
      <c r="D24" s="217"/>
      <c r="E24" s="217"/>
      <c r="F24" s="224"/>
      <c r="G24" s="216">
        <v>4092484</v>
      </c>
      <c r="H24" s="217"/>
      <c r="I24" s="217"/>
      <c r="J24" s="217"/>
      <c r="K24" s="224">
        <f t="shared" si="7"/>
        <v>4092484</v>
      </c>
      <c r="L24" s="216"/>
      <c r="M24" s="217"/>
      <c r="N24" s="217"/>
      <c r="O24" s="217"/>
      <c r="P24" s="224"/>
    </row>
    <row r="25" spans="1:18" s="165" customFormat="1" x14ac:dyDescent="0.2">
      <c r="A25" s="197" t="s">
        <v>286</v>
      </c>
      <c r="B25" s="216"/>
      <c r="C25" s="217"/>
      <c r="D25" s="217"/>
      <c r="E25" s="217"/>
      <c r="F25" s="224"/>
      <c r="G25" s="216"/>
      <c r="H25" s="217"/>
      <c r="I25" s="217"/>
      <c r="J25" s="217"/>
      <c r="K25" s="224"/>
      <c r="L25" s="216">
        <v>4110961</v>
      </c>
      <c r="M25" s="217"/>
      <c r="N25" s="217"/>
      <c r="O25" s="217"/>
      <c r="P25" s="224">
        <f t="shared" si="8"/>
        <v>4110961</v>
      </c>
    </row>
    <row r="26" spans="1:18" s="165" customFormat="1" x14ac:dyDescent="0.2">
      <c r="A26" s="197" t="s">
        <v>149</v>
      </c>
      <c r="B26" s="216"/>
      <c r="C26" s="217"/>
      <c r="D26" s="217"/>
      <c r="E26" s="217"/>
      <c r="F26" s="224"/>
      <c r="G26" s="216">
        <v>8191144</v>
      </c>
      <c r="H26" s="217"/>
      <c r="I26" s="217"/>
      <c r="J26" s="217"/>
      <c r="K26" s="224">
        <f t="shared" si="7"/>
        <v>8191144</v>
      </c>
      <c r="L26" s="216">
        <v>8226489</v>
      </c>
      <c r="M26" s="217"/>
      <c r="N26" s="217"/>
      <c r="O26" s="217"/>
      <c r="P26" s="224">
        <f t="shared" si="8"/>
        <v>8226489</v>
      </c>
    </row>
    <row r="27" spans="1:18" s="165" customFormat="1" x14ac:dyDescent="0.2">
      <c r="A27" s="202" t="s">
        <v>173</v>
      </c>
      <c r="B27" s="225"/>
      <c r="C27" s="226"/>
      <c r="D27" s="226"/>
      <c r="E27" s="226"/>
      <c r="F27" s="227"/>
      <c r="G27" s="225"/>
      <c r="H27" s="226"/>
      <c r="I27" s="226">
        <v>4553766</v>
      </c>
      <c r="J27" s="226"/>
      <c r="K27" s="227">
        <f t="shared" si="7"/>
        <v>4553766</v>
      </c>
      <c r="L27" s="225"/>
      <c r="M27" s="226"/>
      <c r="N27" s="226">
        <v>4553766</v>
      </c>
      <c r="O27" s="226"/>
      <c r="P27" s="227">
        <f t="shared" si="8"/>
        <v>4553766</v>
      </c>
    </row>
    <row r="28" spans="1:18" ht="15" x14ac:dyDescent="0.25">
      <c r="A28" s="203" t="s">
        <v>69</v>
      </c>
      <c r="B28" s="204">
        <f>SUM(B16:B27)</f>
        <v>28716769</v>
      </c>
      <c r="C28" s="205"/>
      <c r="D28" s="205">
        <f t="shared" ref="C28:P28" si="9">SUM(D16:D27)</f>
        <v>4856396</v>
      </c>
      <c r="E28" s="205"/>
      <c r="F28" s="116">
        <f t="shared" si="9"/>
        <v>33573165</v>
      </c>
      <c r="G28" s="204">
        <f t="shared" si="9"/>
        <v>37226050</v>
      </c>
      <c r="H28" s="205"/>
      <c r="I28" s="205">
        <f t="shared" si="9"/>
        <v>5360828</v>
      </c>
      <c r="J28" s="205"/>
      <c r="K28" s="116">
        <f t="shared" si="9"/>
        <v>42586878</v>
      </c>
      <c r="L28" s="204">
        <f t="shared" si="9"/>
        <v>35034588</v>
      </c>
      <c r="M28" s="205"/>
      <c r="N28" s="205">
        <f t="shared" si="9"/>
        <v>5394480</v>
      </c>
      <c r="O28" s="205"/>
      <c r="P28" s="116">
        <f t="shared" si="9"/>
        <v>40429068</v>
      </c>
    </row>
    <row r="29" spans="1:18" ht="15" customHeight="1" x14ac:dyDescent="0.25">
      <c r="A29" s="206" t="s">
        <v>70</v>
      </c>
      <c r="B29" s="228">
        <f>B28+B15+B14</f>
        <v>26363518</v>
      </c>
      <c r="C29" s="229">
        <f>C14+C15+C28</f>
        <v>-641063</v>
      </c>
      <c r="D29" s="229">
        <f>D28+D14</f>
        <v>4856396</v>
      </c>
      <c r="E29" s="229">
        <f>E28+E14</f>
        <v>2481488</v>
      </c>
      <c r="F29" s="230">
        <f>F28+F15+F14</f>
        <v>33060339</v>
      </c>
      <c r="G29" s="228">
        <f>G28+G15+G14</f>
        <v>27434608</v>
      </c>
      <c r="H29" s="229">
        <f>H28+H14</f>
        <v>2985165</v>
      </c>
      <c r="I29" s="229">
        <f>I28+I14</f>
        <v>5360828</v>
      </c>
      <c r="J29" s="229">
        <f>J28+J14</f>
        <v>7375452</v>
      </c>
      <c r="K29" s="230">
        <f>K28+K15+K14</f>
        <v>43156053</v>
      </c>
      <c r="L29" s="228">
        <f>L14+L15+L28</f>
        <v>24957966</v>
      </c>
      <c r="M29" s="229">
        <f>M28+M14</f>
        <v>2407859</v>
      </c>
      <c r="N29" s="229">
        <f>N28+N14</f>
        <v>5394480</v>
      </c>
      <c r="O29" s="229">
        <f>O28+O14</f>
        <v>7375452</v>
      </c>
      <c r="P29" s="230">
        <f>P28+P15+P14</f>
        <v>40135757</v>
      </c>
    </row>
    <row r="30" spans="1:18" ht="15" x14ac:dyDescent="0.2">
      <c r="F30" s="109"/>
      <c r="G30" s="109"/>
      <c r="H30" s="109"/>
      <c r="I30" s="109"/>
      <c r="J30" s="109"/>
      <c r="K30" s="113"/>
      <c r="L30" s="109"/>
      <c r="M30" s="109"/>
      <c r="N30" s="109"/>
      <c r="O30" s="109"/>
      <c r="P30" s="109"/>
    </row>
    <row r="34" spans="1:4" x14ac:dyDescent="0.2">
      <c r="A34" s="165"/>
      <c r="B34" s="165"/>
      <c r="C34" s="165"/>
      <c r="D34" s="165"/>
    </row>
    <row r="35" spans="1:4" x14ac:dyDescent="0.2">
      <c r="A35" s="165"/>
      <c r="B35" s="165"/>
      <c r="C35" s="165"/>
      <c r="D35" s="165"/>
    </row>
    <row r="36" spans="1:4" x14ac:dyDescent="0.2">
      <c r="A36" s="165"/>
      <c r="B36" s="165"/>
      <c r="C36" s="165"/>
      <c r="D36" s="165"/>
    </row>
    <row r="37" spans="1:4" x14ac:dyDescent="0.2">
      <c r="A37" s="165"/>
      <c r="B37" s="165"/>
      <c r="C37" s="165"/>
      <c r="D37" s="16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L28 B28 G2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2"/>
  <sheetViews>
    <sheetView tabSelected="1" topLeftCell="A8" zoomScaleNormal="100" workbookViewId="0">
      <selection activeCell="A5" sqref="A5:D33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80"/>
      <c r="B1" s="181"/>
      <c r="C1" s="181"/>
      <c r="D1" s="182"/>
    </row>
    <row r="2" spans="1:14" ht="19.5" customHeight="1" x14ac:dyDescent="0.25">
      <c r="A2" s="177" t="s">
        <v>287</v>
      </c>
      <c r="B2" s="178"/>
      <c r="C2" s="178"/>
      <c r="D2" s="179"/>
    </row>
    <row r="3" spans="1:14" ht="19.5" customHeight="1" x14ac:dyDescent="0.25">
      <c r="A3" s="110" t="s">
        <v>37</v>
      </c>
      <c r="B3" s="127" t="s">
        <v>71</v>
      </c>
      <c r="C3" s="93" t="s">
        <v>38</v>
      </c>
      <c r="D3" s="111" t="s">
        <v>39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69" t="s">
        <v>78</v>
      </c>
      <c r="B5" s="134" t="s">
        <v>135</v>
      </c>
      <c r="C5" s="136">
        <v>108585.86</v>
      </c>
      <c r="D5" s="112">
        <v>45124</v>
      </c>
      <c r="E5" s="50"/>
    </row>
    <row r="6" spans="1:14" ht="19.5" customHeight="1" x14ac:dyDescent="0.2">
      <c r="A6" s="61" t="s">
        <v>187</v>
      </c>
      <c r="B6" s="134" t="s">
        <v>223</v>
      </c>
      <c r="C6" s="137">
        <v>91624.5</v>
      </c>
      <c r="D6" s="103">
        <v>45119</v>
      </c>
      <c r="E6" s="50"/>
    </row>
    <row r="7" spans="1:14" ht="19.5" customHeight="1" x14ac:dyDescent="0.2">
      <c r="A7" s="61" t="s">
        <v>288</v>
      </c>
      <c r="B7" s="134" t="s">
        <v>289</v>
      </c>
      <c r="C7" s="137">
        <v>90227.199999999997</v>
      </c>
      <c r="D7" s="103">
        <v>45132</v>
      </c>
      <c r="E7" s="50"/>
    </row>
    <row r="8" spans="1:14" ht="19.5" customHeight="1" x14ac:dyDescent="0.2">
      <c r="A8" s="61" t="s">
        <v>80</v>
      </c>
      <c r="B8" s="134" t="s">
        <v>539</v>
      </c>
      <c r="C8" s="137">
        <v>82301.509999999995</v>
      </c>
      <c r="D8" s="103">
        <v>45119</v>
      </c>
      <c r="E8" s="50"/>
    </row>
    <row r="9" spans="1:14" ht="19.5" customHeight="1" x14ac:dyDescent="0.2">
      <c r="A9" s="61" t="s">
        <v>189</v>
      </c>
      <c r="B9" s="134" t="s">
        <v>224</v>
      </c>
      <c r="C9" s="137">
        <v>79750</v>
      </c>
      <c r="D9" s="103">
        <v>45132</v>
      </c>
      <c r="E9" s="50"/>
    </row>
    <row r="10" spans="1:14" ht="19.5" customHeight="1" x14ac:dyDescent="0.2">
      <c r="A10" s="61" t="s">
        <v>290</v>
      </c>
      <c r="B10" s="134" t="s">
        <v>291</v>
      </c>
      <c r="C10" s="137">
        <v>76255</v>
      </c>
      <c r="D10" s="103">
        <v>45126</v>
      </c>
      <c r="E10" s="50"/>
    </row>
    <row r="11" spans="1:14" ht="19.5" customHeight="1" x14ac:dyDescent="0.2">
      <c r="A11" s="61" t="s">
        <v>150</v>
      </c>
      <c r="B11" s="134" t="s">
        <v>79</v>
      </c>
      <c r="C11" s="137">
        <v>75922.070000000007</v>
      </c>
      <c r="D11" s="103">
        <v>45132</v>
      </c>
      <c r="E11" s="50"/>
    </row>
    <row r="12" spans="1:14" ht="19.5" customHeight="1" x14ac:dyDescent="0.2">
      <c r="A12" s="61" t="s">
        <v>292</v>
      </c>
      <c r="B12" s="134" t="s">
        <v>293</v>
      </c>
      <c r="C12" s="137">
        <v>70204.66</v>
      </c>
      <c r="D12" s="103">
        <v>45133</v>
      </c>
      <c r="E12" s="50"/>
    </row>
    <row r="13" spans="1:14" ht="19.5" customHeight="1" x14ac:dyDescent="0.2">
      <c r="A13" s="61" t="s">
        <v>81</v>
      </c>
      <c r="B13" s="134" t="s">
        <v>79</v>
      </c>
      <c r="C13" s="137">
        <v>53209.11</v>
      </c>
      <c r="D13" s="103">
        <v>45119</v>
      </c>
      <c r="E13" s="50"/>
      <c r="N13" s="147"/>
    </row>
    <row r="14" spans="1:14" ht="19.5" customHeight="1" x14ac:dyDescent="0.2">
      <c r="A14" s="61" t="s">
        <v>225</v>
      </c>
      <c r="B14" s="134" t="s">
        <v>276</v>
      </c>
      <c r="C14" s="137">
        <v>53139.68</v>
      </c>
      <c r="D14" s="103">
        <v>45119</v>
      </c>
      <c r="E14" s="50"/>
    </row>
    <row r="15" spans="1:14" ht="19.5" customHeight="1" x14ac:dyDescent="0.2">
      <c r="A15" s="61" t="s">
        <v>294</v>
      </c>
      <c r="B15" s="134" t="s">
        <v>205</v>
      </c>
      <c r="C15" s="137">
        <v>45473.67</v>
      </c>
      <c r="D15" s="103">
        <v>45119</v>
      </c>
      <c r="E15" s="50"/>
    </row>
    <row r="16" spans="1:14" ht="19.5" customHeight="1" x14ac:dyDescent="0.2">
      <c r="A16" s="61" t="s">
        <v>295</v>
      </c>
      <c r="B16" s="134" t="s">
        <v>296</v>
      </c>
      <c r="C16" s="137">
        <v>37605</v>
      </c>
      <c r="D16" s="103">
        <v>45126</v>
      </c>
      <c r="E16" s="50"/>
    </row>
    <row r="17" spans="1:14" ht="19.5" customHeight="1" x14ac:dyDescent="0.2">
      <c r="A17" s="61" t="s">
        <v>297</v>
      </c>
      <c r="B17" s="134" t="s">
        <v>298</v>
      </c>
      <c r="C17" s="137">
        <v>35827.97</v>
      </c>
      <c r="D17" s="103">
        <v>45133</v>
      </c>
      <c r="E17" s="50"/>
      <c r="N17" s="147"/>
    </row>
    <row r="18" spans="1:14" ht="19.5" customHeight="1" x14ac:dyDescent="0.2">
      <c r="A18" s="61" t="s">
        <v>299</v>
      </c>
      <c r="B18" s="134" t="s">
        <v>300</v>
      </c>
      <c r="C18" s="137">
        <v>32475</v>
      </c>
      <c r="D18" s="103">
        <v>45126</v>
      </c>
      <c r="E18" s="50"/>
    </row>
    <row r="19" spans="1:14" ht="19.5" customHeight="1" x14ac:dyDescent="0.2">
      <c r="A19" s="61" t="s">
        <v>301</v>
      </c>
      <c r="B19" s="134" t="s">
        <v>302</v>
      </c>
      <c r="C19" s="137">
        <v>18149</v>
      </c>
      <c r="D19" s="103">
        <v>45132</v>
      </c>
      <c r="E19" s="50"/>
    </row>
    <row r="20" spans="1:14" ht="19.5" customHeight="1" x14ac:dyDescent="0.2">
      <c r="A20" s="61" t="s">
        <v>231</v>
      </c>
      <c r="B20" s="134" t="s">
        <v>538</v>
      </c>
      <c r="C20" s="137">
        <v>16388.7</v>
      </c>
      <c r="D20" s="103">
        <v>45126</v>
      </c>
      <c r="E20" s="50"/>
    </row>
    <row r="21" spans="1:14" ht="19.5" customHeight="1" x14ac:dyDescent="0.2">
      <c r="A21" s="61" t="s">
        <v>303</v>
      </c>
      <c r="B21" s="134" t="s">
        <v>85</v>
      </c>
      <c r="C21" s="137">
        <v>15739</v>
      </c>
      <c r="D21" s="103">
        <v>45119</v>
      </c>
      <c r="E21" s="50"/>
    </row>
    <row r="22" spans="1:14" ht="19.5" customHeight="1" x14ac:dyDescent="0.2">
      <c r="A22" s="61" t="s">
        <v>304</v>
      </c>
      <c r="B22" s="134" t="s">
        <v>82</v>
      </c>
      <c r="C22" s="137">
        <v>14558.64</v>
      </c>
      <c r="D22" s="103">
        <v>45119</v>
      </c>
      <c r="E22" s="50"/>
    </row>
    <row r="23" spans="1:14" ht="19.5" customHeight="1" x14ac:dyDescent="0.2">
      <c r="A23" s="61" t="s">
        <v>305</v>
      </c>
      <c r="B23" s="134" t="s">
        <v>306</v>
      </c>
      <c r="C23" s="137">
        <v>13825</v>
      </c>
      <c r="D23" s="103">
        <v>45126</v>
      </c>
      <c r="E23" s="50"/>
    </row>
    <row r="24" spans="1:14" ht="19.5" customHeight="1" x14ac:dyDescent="0.2">
      <c r="A24" s="61" t="s">
        <v>307</v>
      </c>
      <c r="B24" s="134" t="s">
        <v>308</v>
      </c>
      <c r="C24" s="137">
        <v>13452</v>
      </c>
      <c r="D24" s="103">
        <v>45132</v>
      </c>
      <c r="E24" s="50"/>
    </row>
    <row r="25" spans="1:14" ht="19.5" customHeight="1" x14ac:dyDescent="0.2">
      <c r="A25" s="61" t="s">
        <v>309</v>
      </c>
      <c r="B25" s="134" t="s">
        <v>310</v>
      </c>
      <c r="C25" s="101">
        <v>12500</v>
      </c>
      <c r="D25" s="103">
        <v>45119</v>
      </c>
      <c r="E25" s="50"/>
    </row>
    <row r="26" spans="1:14" ht="19.5" customHeight="1" x14ac:dyDescent="0.2">
      <c r="A26" s="61" t="s">
        <v>171</v>
      </c>
      <c r="B26" s="134" t="s">
        <v>152</v>
      </c>
      <c r="C26" s="101">
        <v>9092.5</v>
      </c>
      <c r="D26" s="103">
        <v>45126</v>
      </c>
      <c r="E26" s="50"/>
    </row>
    <row r="27" spans="1:14" ht="19.5" customHeight="1" x14ac:dyDescent="0.2">
      <c r="A27" s="61" t="s">
        <v>311</v>
      </c>
      <c r="B27" s="134" t="s">
        <v>95</v>
      </c>
      <c r="C27" s="101">
        <v>9075</v>
      </c>
      <c r="D27" s="103">
        <v>45126</v>
      </c>
      <c r="E27" s="50"/>
    </row>
    <row r="28" spans="1:14" ht="19.5" customHeight="1" x14ac:dyDescent="0.2">
      <c r="A28" s="61" t="s">
        <v>87</v>
      </c>
      <c r="B28" s="134" t="s">
        <v>312</v>
      </c>
      <c r="C28" s="101">
        <v>8976.91</v>
      </c>
      <c r="D28" s="103">
        <v>45125</v>
      </c>
      <c r="E28" s="50"/>
    </row>
    <row r="29" spans="1:14" ht="19.5" customHeight="1" x14ac:dyDescent="0.2">
      <c r="A29" s="61" t="s">
        <v>313</v>
      </c>
      <c r="B29" s="134" t="s">
        <v>134</v>
      </c>
      <c r="C29" s="101">
        <v>8157.42</v>
      </c>
      <c r="D29" s="103">
        <v>45132</v>
      </c>
      <c r="E29" s="50"/>
    </row>
    <row r="30" spans="1:14" ht="19.5" customHeight="1" x14ac:dyDescent="0.2">
      <c r="A30" s="61" t="s">
        <v>314</v>
      </c>
      <c r="B30" s="134" t="s">
        <v>315</v>
      </c>
      <c r="C30" s="101">
        <v>7744</v>
      </c>
      <c r="D30" s="103">
        <v>45125</v>
      </c>
      <c r="E30" s="50"/>
    </row>
    <row r="31" spans="1:14" ht="19.5" customHeight="1" x14ac:dyDescent="0.2">
      <c r="A31" s="61" t="s">
        <v>316</v>
      </c>
      <c r="B31" s="134" t="s">
        <v>317</v>
      </c>
      <c r="C31" s="101">
        <v>7625</v>
      </c>
      <c r="D31" s="103">
        <v>45132</v>
      </c>
      <c r="E31" s="50"/>
    </row>
    <row r="32" spans="1:14" ht="19.5" customHeight="1" x14ac:dyDescent="0.2">
      <c r="A32" s="61" t="s">
        <v>318</v>
      </c>
      <c r="B32" s="134" t="s">
        <v>319</v>
      </c>
      <c r="C32" s="101">
        <v>7600</v>
      </c>
      <c r="D32" s="103">
        <v>45126</v>
      </c>
      <c r="E32" s="50"/>
    </row>
    <row r="33" spans="1:5" ht="19.5" customHeight="1" x14ac:dyDescent="0.2">
      <c r="A33" s="61" t="s">
        <v>240</v>
      </c>
      <c r="B33" s="134" t="s">
        <v>320</v>
      </c>
      <c r="C33" s="101">
        <v>7580</v>
      </c>
      <c r="D33" s="103">
        <v>45112</v>
      </c>
      <c r="E33" s="50"/>
    </row>
    <row r="34" spans="1:5" ht="19.5" customHeight="1" x14ac:dyDescent="0.2">
      <c r="A34" s="61" t="s">
        <v>321</v>
      </c>
      <c r="B34" s="134" t="s">
        <v>83</v>
      </c>
      <c r="C34" s="101">
        <v>7276</v>
      </c>
      <c r="D34" s="103">
        <v>45133</v>
      </c>
      <c r="E34" s="50"/>
    </row>
    <row r="35" spans="1:5" ht="19.5" customHeight="1" x14ac:dyDescent="0.2">
      <c r="A35" s="61" t="s">
        <v>229</v>
      </c>
      <c r="B35" s="134" t="s">
        <v>83</v>
      </c>
      <c r="C35" s="101">
        <v>6523.57</v>
      </c>
      <c r="D35" s="103">
        <v>45126</v>
      </c>
      <c r="E35" s="50"/>
    </row>
    <row r="36" spans="1:5" ht="19.5" customHeight="1" x14ac:dyDescent="0.2">
      <c r="A36" s="61" t="s">
        <v>107</v>
      </c>
      <c r="B36" s="161" t="s">
        <v>94</v>
      </c>
      <c r="C36" s="101">
        <v>6512.79</v>
      </c>
      <c r="D36" s="103">
        <v>45126</v>
      </c>
      <c r="E36" s="50"/>
    </row>
    <row r="37" spans="1:5" ht="19.5" customHeight="1" x14ac:dyDescent="0.2">
      <c r="A37" s="61" t="s">
        <v>322</v>
      </c>
      <c r="B37" s="134" t="s">
        <v>323</v>
      </c>
      <c r="C37" s="101">
        <v>6098</v>
      </c>
      <c r="D37" s="103">
        <v>45132</v>
      </c>
      <c r="E37" s="50"/>
    </row>
    <row r="38" spans="1:5" ht="19.5" customHeight="1" x14ac:dyDescent="0.2">
      <c r="A38" s="61" t="s">
        <v>240</v>
      </c>
      <c r="B38" s="134" t="s">
        <v>324</v>
      </c>
      <c r="C38" s="101">
        <v>5700.99</v>
      </c>
      <c r="D38" s="103">
        <v>45119</v>
      </c>
      <c r="E38" s="50"/>
    </row>
    <row r="39" spans="1:5" ht="19.5" customHeight="1" x14ac:dyDescent="0.2">
      <c r="A39" s="61" t="s">
        <v>325</v>
      </c>
      <c r="B39" s="134" t="s">
        <v>326</v>
      </c>
      <c r="C39" s="101">
        <v>5700</v>
      </c>
      <c r="D39" s="103">
        <v>45119</v>
      </c>
      <c r="E39" s="50"/>
    </row>
    <row r="40" spans="1:5" ht="19.5" customHeight="1" x14ac:dyDescent="0.2">
      <c r="A40" s="61" t="s">
        <v>327</v>
      </c>
      <c r="B40" s="134" t="s">
        <v>328</v>
      </c>
      <c r="C40" s="101">
        <v>5598.95</v>
      </c>
      <c r="D40" s="103">
        <v>45119</v>
      </c>
      <c r="E40" s="50"/>
    </row>
    <row r="41" spans="1:5" ht="19.5" customHeight="1" x14ac:dyDescent="0.2">
      <c r="A41" s="61" t="s">
        <v>234</v>
      </c>
      <c r="B41" s="134" t="s">
        <v>235</v>
      </c>
      <c r="C41" s="101">
        <v>5405</v>
      </c>
      <c r="D41" s="103">
        <v>45132</v>
      </c>
      <c r="E41" s="50"/>
    </row>
    <row r="42" spans="1:5" ht="19.5" customHeight="1" x14ac:dyDescent="0.2">
      <c r="A42" s="61" t="s">
        <v>329</v>
      </c>
      <c r="B42" s="134" t="s">
        <v>192</v>
      </c>
      <c r="C42" s="101">
        <v>5012</v>
      </c>
      <c r="D42" s="103">
        <v>45119</v>
      </c>
      <c r="E42" s="50"/>
    </row>
    <row r="43" spans="1:5" ht="19.5" customHeight="1" x14ac:dyDescent="0.2">
      <c r="A43" s="61" t="s">
        <v>330</v>
      </c>
      <c r="B43" s="134" t="s">
        <v>331</v>
      </c>
      <c r="C43" s="101">
        <v>4940</v>
      </c>
      <c r="D43" s="103">
        <v>45112</v>
      </c>
      <c r="E43" s="50"/>
    </row>
    <row r="44" spans="1:5" ht="19.5" customHeight="1" x14ac:dyDescent="0.2">
      <c r="A44" s="61" t="s">
        <v>188</v>
      </c>
      <c r="B44" s="134" t="s">
        <v>85</v>
      </c>
      <c r="C44" s="101">
        <v>4800</v>
      </c>
      <c r="D44" s="103">
        <v>45119</v>
      </c>
      <c r="E44" s="50"/>
    </row>
    <row r="45" spans="1:5" ht="19.5" customHeight="1" x14ac:dyDescent="0.2">
      <c r="A45" s="61" t="s">
        <v>207</v>
      </c>
      <c r="B45" s="134" t="s">
        <v>85</v>
      </c>
      <c r="C45" s="101">
        <v>4500</v>
      </c>
      <c r="D45" s="103">
        <v>45119</v>
      </c>
      <c r="E45" s="50"/>
    </row>
    <row r="46" spans="1:5" ht="19.5" customHeight="1" x14ac:dyDescent="0.2">
      <c r="A46" s="61" t="s">
        <v>332</v>
      </c>
      <c r="B46" s="134" t="s">
        <v>333</v>
      </c>
      <c r="C46" s="101">
        <v>4493.26</v>
      </c>
      <c r="D46" s="103">
        <v>45119</v>
      </c>
      <c r="E46" s="50"/>
    </row>
    <row r="47" spans="1:5" ht="19.5" customHeight="1" x14ac:dyDescent="0.2">
      <c r="A47" s="61" t="s">
        <v>206</v>
      </c>
      <c r="B47" s="134" t="s">
        <v>85</v>
      </c>
      <c r="C47" s="101">
        <v>4450.25</v>
      </c>
      <c r="D47" s="103">
        <v>45126</v>
      </c>
      <c r="E47" s="50"/>
    </row>
    <row r="48" spans="1:5" ht="19.5" customHeight="1" x14ac:dyDescent="0.2">
      <c r="A48" s="169" t="s">
        <v>208</v>
      </c>
      <c r="B48" s="134" t="s">
        <v>334</v>
      </c>
      <c r="C48" s="101">
        <v>4398.7700000000004</v>
      </c>
      <c r="D48" s="103">
        <v>45126</v>
      </c>
      <c r="E48" s="50"/>
    </row>
    <row r="49" spans="1:5" ht="19.5" customHeight="1" x14ac:dyDescent="0.2">
      <c r="A49" s="61" t="s">
        <v>226</v>
      </c>
      <c r="B49" s="134" t="s">
        <v>83</v>
      </c>
      <c r="C49" s="101">
        <v>4108.5</v>
      </c>
      <c r="D49" s="103">
        <v>45119</v>
      </c>
      <c r="E49" s="50"/>
    </row>
    <row r="50" spans="1:5" ht="19.5" customHeight="1" x14ac:dyDescent="0.2">
      <c r="A50" s="61" t="s">
        <v>113</v>
      </c>
      <c r="B50" s="134" t="s">
        <v>123</v>
      </c>
      <c r="C50" s="101">
        <v>4048.51</v>
      </c>
      <c r="D50" s="103">
        <v>45126</v>
      </c>
      <c r="E50" s="50"/>
    </row>
    <row r="51" spans="1:5" ht="19.5" customHeight="1" x14ac:dyDescent="0.2">
      <c r="A51" s="61" t="s">
        <v>335</v>
      </c>
      <c r="B51" s="134" t="s">
        <v>336</v>
      </c>
      <c r="C51" s="101">
        <v>3990.71</v>
      </c>
      <c r="D51" s="103">
        <v>45126</v>
      </c>
      <c r="E51" s="50"/>
    </row>
    <row r="52" spans="1:5" ht="19.5" customHeight="1" x14ac:dyDescent="0.2">
      <c r="A52" s="61" t="s">
        <v>174</v>
      </c>
      <c r="B52" s="134" t="s">
        <v>337</v>
      </c>
      <c r="C52" s="101">
        <v>3763</v>
      </c>
      <c r="D52" s="103">
        <v>45126</v>
      </c>
      <c r="E52" s="50"/>
    </row>
    <row r="53" spans="1:5" ht="19.5" customHeight="1" x14ac:dyDescent="0.2">
      <c r="A53" s="61" t="s">
        <v>88</v>
      </c>
      <c r="B53" s="134" t="s">
        <v>154</v>
      </c>
      <c r="C53" s="101">
        <v>3680.5</v>
      </c>
      <c r="D53" s="103">
        <v>45126</v>
      </c>
      <c r="E53" s="50"/>
    </row>
    <row r="54" spans="1:5" ht="19.5" customHeight="1" x14ac:dyDescent="0.2">
      <c r="A54" s="61" t="s">
        <v>338</v>
      </c>
      <c r="B54" s="134" t="s">
        <v>333</v>
      </c>
      <c r="C54" s="101">
        <v>3343.79</v>
      </c>
      <c r="D54" s="103">
        <v>45119</v>
      </c>
      <c r="E54" s="50"/>
    </row>
    <row r="55" spans="1:5" ht="19.5" customHeight="1" x14ac:dyDescent="0.2">
      <c r="A55" s="61" t="s">
        <v>339</v>
      </c>
      <c r="B55" s="134" t="s">
        <v>340</v>
      </c>
      <c r="C55" s="101">
        <v>3153.48</v>
      </c>
      <c r="D55" s="103">
        <v>45126</v>
      </c>
      <c r="E55" s="50"/>
    </row>
    <row r="56" spans="1:5" ht="19.5" customHeight="1" x14ac:dyDescent="0.2">
      <c r="A56" s="61" t="s">
        <v>271</v>
      </c>
      <c r="B56" s="134" t="s">
        <v>341</v>
      </c>
      <c r="C56" s="101">
        <v>3000</v>
      </c>
      <c r="D56" s="103">
        <v>45119</v>
      </c>
      <c r="E56" s="50"/>
    </row>
    <row r="57" spans="1:5" ht="19.5" customHeight="1" x14ac:dyDescent="0.2">
      <c r="A57" s="61" t="s">
        <v>201</v>
      </c>
      <c r="B57" s="134" t="s">
        <v>202</v>
      </c>
      <c r="C57" s="101">
        <v>3000</v>
      </c>
      <c r="D57" s="103">
        <v>45133</v>
      </c>
      <c r="E57" s="50"/>
    </row>
    <row r="58" spans="1:5" ht="19.5" customHeight="1" x14ac:dyDescent="0.2">
      <c r="A58" s="61" t="s">
        <v>342</v>
      </c>
      <c r="B58" s="134" t="s">
        <v>343</v>
      </c>
      <c r="C58" s="101">
        <v>2890.8</v>
      </c>
      <c r="D58" s="103">
        <v>45126</v>
      </c>
      <c r="E58" s="50"/>
    </row>
    <row r="59" spans="1:5" ht="19.5" customHeight="1" x14ac:dyDescent="0.2">
      <c r="A59" s="61" t="s">
        <v>344</v>
      </c>
      <c r="B59" s="134" t="s">
        <v>258</v>
      </c>
      <c r="C59" s="101">
        <v>2890</v>
      </c>
      <c r="D59" s="103">
        <v>45125</v>
      </c>
      <c r="E59" s="50"/>
    </row>
    <row r="60" spans="1:5" ht="19.5" customHeight="1" x14ac:dyDescent="0.2">
      <c r="A60" s="61" t="s">
        <v>131</v>
      </c>
      <c r="B60" s="134" t="s">
        <v>84</v>
      </c>
      <c r="C60" s="101">
        <v>2710.1</v>
      </c>
      <c r="D60" s="103">
        <v>45119</v>
      </c>
      <c r="E60" s="50"/>
    </row>
    <row r="61" spans="1:5" ht="19.5" customHeight="1" x14ac:dyDescent="0.2">
      <c r="A61" s="61" t="s">
        <v>311</v>
      </c>
      <c r="B61" s="134" t="s">
        <v>345</v>
      </c>
      <c r="C61" s="101">
        <v>2694.4</v>
      </c>
      <c r="D61" s="103">
        <v>45132</v>
      </c>
      <c r="E61" s="50"/>
    </row>
    <row r="62" spans="1:5" ht="19.5" customHeight="1" x14ac:dyDescent="0.2">
      <c r="A62" s="61" t="s">
        <v>229</v>
      </c>
      <c r="B62" s="134" t="s">
        <v>83</v>
      </c>
      <c r="C62" s="101">
        <v>2692.96</v>
      </c>
      <c r="D62" s="103">
        <v>45133</v>
      </c>
      <c r="E62" s="50"/>
    </row>
    <row r="63" spans="1:5" ht="19.5" customHeight="1" x14ac:dyDescent="0.2">
      <c r="A63" s="61" t="s">
        <v>81</v>
      </c>
      <c r="B63" s="134" t="s">
        <v>79</v>
      </c>
      <c r="C63" s="101">
        <v>2644.29</v>
      </c>
      <c r="D63" s="103">
        <v>45119</v>
      </c>
      <c r="E63" s="50"/>
    </row>
    <row r="64" spans="1:5" ht="19.5" customHeight="1" x14ac:dyDescent="0.2">
      <c r="A64" s="61" t="s">
        <v>346</v>
      </c>
      <c r="B64" s="134" t="s">
        <v>211</v>
      </c>
      <c r="C64" s="101">
        <v>2618</v>
      </c>
      <c r="D64" s="103">
        <v>45132</v>
      </c>
      <c r="E64" s="50"/>
    </row>
    <row r="65" spans="1:5" ht="19.5" customHeight="1" x14ac:dyDescent="0.2">
      <c r="A65" s="61" t="s">
        <v>347</v>
      </c>
      <c r="B65" s="134" t="s">
        <v>348</v>
      </c>
      <c r="C65" s="101">
        <v>2580</v>
      </c>
      <c r="D65" s="103">
        <v>45119</v>
      </c>
      <c r="E65" s="50"/>
    </row>
    <row r="66" spans="1:5" ht="19.5" customHeight="1" x14ac:dyDescent="0.2">
      <c r="A66" s="61" t="s">
        <v>100</v>
      </c>
      <c r="B66" s="134" t="s">
        <v>349</v>
      </c>
      <c r="C66" s="101">
        <v>2555.2800000000002</v>
      </c>
      <c r="D66" s="103">
        <v>45119</v>
      </c>
      <c r="E66" s="50"/>
    </row>
    <row r="67" spans="1:5" ht="19.5" customHeight="1" x14ac:dyDescent="0.2">
      <c r="A67" s="61" t="s">
        <v>232</v>
      </c>
      <c r="B67" s="134" t="s">
        <v>350</v>
      </c>
      <c r="C67" s="101">
        <v>2517.4499999999998</v>
      </c>
      <c r="D67" s="103">
        <v>45119</v>
      </c>
      <c r="E67" s="50"/>
    </row>
    <row r="68" spans="1:5" ht="19.5" customHeight="1" x14ac:dyDescent="0.2">
      <c r="A68" s="61" t="s">
        <v>86</v>
      </c>
      <c r="B68" s="134" t="s">
        <v>83</v>
      </c>
      <c r="C68" s="101">
        <v>2510.44</v>
      </c>
      <c r="D68" s="103">
        <v>45132</v>
      </c>
      <c r="E68" s="50"/>
    </row>
    <row r="69" spans="1:5" ht="19.5" customHeight="1" x14ac:dyDescent="0.2">
      <c r="A69" s="61" t="s">
        <v>351</v>
      </c>
      <c r="B69" s="134" t="s">
        <v>250</v>
      </c>
      <c r="C69" s="101">
        <v>2500</v>
      </c>
      <c r="D69" s="103">
        <v>45126</v>
      </c>
      <c r="E69" s="50"/>
    </row>
    <row r="70" spans="1:5" ht="19.5" customHeight="1" x14ac:dyDescent="0.2">
      <c r="A70" s="61" t="s">
        <v>90</v>
      </c>
      <c r="B70" s="134" t="s">
        <v>91</v>
      </c>
      <c r="C70" s="101">
        <v>2472.64</v>
      </c>
      <c r="D70" s="103">
        <v>45126</v>
      </c>
      <c r="E70" s="50"/>
    </row>
    <row r="71" spans="1:5" ht="19.5" customHeight="1" x14ac:dyDescent="0.2">
      <c r="A71" s="61" t="s">
        <v>352</v>
      </c>
      <c r="B71" s="134" t="s">
        <v>353</v>
      </c>
      <c r="C71" s="101">
        <v>2400</v>
      </c>
      <c r="D71" s="103">
        <v>45119</v>
      </c>
      <c r="E71" s="50"/>
    </row>
    <row r="72" spans="1:5" ht="19.5" customHeight="1" x14ac:dyDescent="0.2">
      <c r="A72" s="61" t="s">
        <v>354</v>
      </c>
      <c r="B72" s="134" t="s">
        <v>355</v>
      </c>
      <c r="C72" s="101">
        <v>2262.4499999999998</v>
      </c>
      <c r="D72" s="103">
        <v>45112</v>
      </c>
      <c r="E72" s="50"/>
    </row>
    <row r="73" spans="1:5" ht="19.5" customHeight="1" x14ac:dyDescent="0.2">
      <c r="A73" s="61" t="s">
        <v>356</v>
      </c>
      <c r="B73" s="134" t="s">
        <v>98</v>
      </c>
      <c r="C73" s="101">
        <v>2165.13</v>
      </c>
      <c r="D73" s="103">
        <v>45126</v>
      </c>
      <c r="E73" s="50"/>
    </row>
    <row r="74" spans="1:5" ht="19.5" customHeight="1" x14ac:dyDescent="0.2">
      <c r="A74" s="61" t="s">
        <v>357</v>
      </c>
      <c r="B74" s="134" t="s">
        <v>358</v>
      </c>
      <c r="C74" s="101">
        <v>2146</v>
      </c>
      <c r="D74" s="103">
        <v>45119</v>
      </c>
      <c r="E74" s="50"/>
    </row>
    <row r="75" spans="1:5" ht="19.5" customHeight="1" x14ac:dyDescent="0.2">
      <c r="A75" s="61" t="s">
        <v>359</v>
      </c>
      <c r="B75" s="134" t="s">
        <v>360</v>
      </c>
      <c r="C75" s="101">
        <v>2139.56</v>
      </c>
      <c r="D75" s="103">
        <v>45133</v>
      </c>
      <c r="E75" s="50"/>
    </row>
    <row r="76" spans="1:5" ht="19.5" customHeight="1" x14ac:dyDescent="0.2">
      <c r="A76" s="61" t="s">
        <v>217</v>
      </c>
      <c r="B76" s="134" t="s">
        <v>361</v>
      </c>
      <c r="C76" s="101">
        <v>2100</v>
      </c>
      <c r="D76" s="103">
        <v>45125</v>
      </c>
      <c r="E76" s="50"/>
    </row>
    <row r="77" spans="1:5" ht="19.5" customHeight="1" x14ac:dyDescent="0.2">
      <c r="A77" s="61" t="s">
        <v>362</v>
      </c>
      <c r="B77" s="134" t="s">
        <v>363</v>
      </c>
      <c r="C77" s="101">
        <v>2097</v>
      </c>
      <c r="D77" s="103">
        <v>45119</v>
      </c>
      <c r="E77" s="50"/>
    </row>
    <row r="78" spans="1:5" ht="19.5" customHeight="1" x14ac:dyDescent="0.2">
      <c r="A78" s="61" t="s">
        <v>116</v>
      </c>
      <c r="B78" s="134" t="s">
        <v>159</v>
      </c>
      <c r="C78" s="101">
        <v>2024.99</v>
      </c>
      <c r="D78" s="103">
        <v>45126</v>
      </c>
      <c r="E78" s="50"/>
    </row>
    <row r="79" spans="1:5" ht="19.5" customHeight="1" x14ac:dyDescent="0.2">
      <c r="A79" s="61" t="s">
        <v>210</v>
      </c>
      <c r="B79" s="134" t="s">
        <v>236</v>
      </c>
      <c r="C79" s="101">
        <v>2000</v>
      </c>
      <c r="D79" s="103">
        <v>45126</v>
      </c>
      <c r="E79" s="50"/>
    </row>
    <row r="80" spans="1:5" ht="19.5" customHeight="1" x14ac:dyDescent="0.2">
      <c r="A80" s="61" t="s">
        <v>364</v>
      </c>
      <c r="B80" s="134" t="s">
        <v>204</v>
      </c>
      <c r="C80" s="101">
        <v>1994.7</v>
      </c>
      <c r="D80" s="103">
        <v>45132</v>
      </c>
      <c r="E80" s="50"/>
    </row>
    <row r="81" spans="1:5" ht="19.5" customHeight="1" x14ac:dyDescent="0.2">
      <c r="A81" s="61" t="s">
        <v>365</v>
      </c>
      <c r="B81" s="134" t="s">
        <v>366</v>
      </c>
      <c r="C81" s="101">
        <v>1901.74</v>
      </c>
      <c r="D81" s="103">
        <v>45119</v>
      </c>
      <c r="E81" s="50"/>
    </row>
    <row r="82" spans="1:5" ht="19.5" customHeight="1" x14ac:dyDescent="0.2">
      <c r="A82" s="61" t="s">
        <v>217</v>
      </c>
      <c r="B82" s="134" t="s">
        <v>367</v>
      </c>
      <c r="C82" s="101">
        <v>1896</v>
      </c>
      <c r="D82" s="103">
        <v>45132</v>
      </c>
      <c r="E82" s="50"/>
    </row>
    <row r="83" spans="1:5" ht="19.5" customHeight="1" x14ac:dyDescent="0.2">
      <c r="A83" s="61" t="s">
        <v>153</v>
      </c>
      <c r="B83" s="134" t="s">
        <v>79</v>
      </c>
      <c r="C83" s="101">
        <v>1886.17</v>
      </c>
      <c r="D83" s="103">
        <v>45132</v>
      </c>
      <c r="E83" s="50"/>
    </row>
    <row r="84" spans="1:5" ht="19.5" customHeight="1" x14ac:dyDescent="0.2">
      <c r="A84" s="61" t="s">
        <v>166</v>
      </c>
      <c r="B84" s="134" t="s">
        <v>212</v>
      </c>
      <c r="C84" s="101">
        <v>1792.92</v>
      </c>
      <c r="D84" s="103">
        <v>45132</v>
      </c>
      <c r="E84" s="50"/>
    </row>
    <row r="85" spans="1:5" ht="19.5" customHeight="1" x14ac:dyDescent="0.2">
      <c r="A85" s="61" t="s">
        <v>295</v>
      </c>
      <c r="B85" s="134" t="s">
        <v>368</v>
      </c>
      <c r="C85" s="101">
        <v>1790.41</v>
      </c>
      <c r="D85" s="103">
        <v>45119</v>
      </c>
      <c r="E85" s="50"/>
    </row>
    <row r="86" spans="1:5" ht="19.5" customHeight="1" x14ac:dyDescent="0.2">
      <c r="A86" s="61" t="s">
        <v>209</v>
      </c>
      <c r="B86" s="134" t="s">
        <v>369</v>
      </c>
      <c r="C86" s="101">
        <v>1761</v>
      </c>
      <c r="D86" s="103">
        <v>45126</v>
      </c>
      <c r="E86" s="50"/>
    </row>
    <row r="87" spans="1:5" ht="19.5" customHeight="1" x14ac:dyDescent="0.2">
      <c r="A87" s="61" t="s">
        <v>233</v>
      </c>
      <c r="B87" s="134" t="s">
        <v>241</v>
      </c>
      <c r="C87" s="101">
        <v>1755.45</v>
      </c>
      <c r="D87" s="103">
        <v>45126</v>
      </c>
      <c r="E87" s="50"/>
    </row>
    <row r="88" spans="1:5" ht="19.5" customHeight="1" x14ac:dyDescent="0.2">
      <c r="A88" s="61" t="s">
        <v>304</v>
      </c>
      <c r="B88" s="134" t="s">
        <v>82</v>
      </c>
      <c r="C88" s="101">
        <v>1728.44</v>
      </c>
      <c r="D88" s="103">
        <v>45132</v>
      </c>
      <c r="E88" s="50"/>
    </row>
    <row r="89" spans="1:5" ht="19.5" customHeight="1" x14ac:dyDescent="0.2">
      <c r="A89" s="61" t="s">
        <v>370</v>
      </c>
      <c r="B89" s="134" t="s">
        <v>92</v>
      </c>
      <c r="C89" s="101">
        <v>1704.25</v>
      </c>
      <c r="D89" s="103">
        <v>45126</v>
      </c>
      <c r="E89" s="50"/>
    </row>
    <row r="90" spans="1:5" ht="19.5" customHeight="1" x14ac:dyDescent="0.2">
      <c r="A90" s="61" t="s">
        <v>255</v>
      </c>
      <c r="B90" s="134" t="s">
        <v>371</v>
      </c>
      <c r="C90" s="101">
        <v>1607.02</v>
      </c>
      <c r="D90" s="103">
        <v>45119</v>
      </c>
      <c r="E90" s="50"/>
    </row>
    <row r="91" spans="1:5" ht="19.5" customHeight="1" x14ac:dyDescent="0.2">
      <c r="A91" s="61" t="s">
        <v>372</v>
      </c>
      <c r="B91" s="134" t="s">
        <v>205</v>
      </c>
      <c r="C91" s="101">
        <v>1596</v>
      </c>
      <c r="D91" s="103">
        <v>45132</v>
      </c>
      <c r="E91" s="50"/>
    </row>
    <row r="92" spans="1:5" ht="19.5" customHeight="1" x14ac:dyDescent="0.2">
      <c r="A92" s="61" t="s">
        <v>373</v>
      </c>
      <c r="B92" s="134" t="s">
        <v>374</v>
      </c>
      <c r="C92" s="101">
        <v>1593.9</v>
      </c>
      <c r="D92" s="103">
        <v>45119</v>
      </c>
      <c r="E92" s="50"/>
    </row>
    <row r="93" spans="1:5" ht="19.5" customHeight="1" x14ac:dyDescent="0.2">
      <c r="A93" s="61" t="s">
        <v>184</v>
      </c>
      <c r="B93" s="134" t="s">
        <v>83</v>
      </c>
      <c r="C93" s="101">
        <v>1592</v>
      </c>
      <c r="D93" s="103">
        <v>45119</v>
      </c>
      <c r="E93" s="50"/>
    </row>
    <row r="94" spans="1:5" ht="19.5" customHeight="1" x14ac:dyDescent="0.2">
      <c r="A94" s="61" t="s">
        <v>375</v>
      </c>
      <c r="B94" s="134" t="s">
        <v>89</v>
      </c>
      <c r="C94" s="101">
        <v>1544</v>
      </c>
      <c r="D94" s="103">
        <v>45126</v>
      </c>
      <c r="E94" s="50"/>
    </row>
    <row r="95" spans="1:5" ht="19.5" customHeight="1" x14ac:dyDescent="0.2">
      <c r="A95" s="61" t="s">
        <v>157</v>
      </c>
      <c r="B95" s="134" t="s">
        <v>83</v>
      </c>
      <c r="C95" s="101">
        <v>1520</v>
      </c>
      <c r="D95" s="103">
        <v>45119</v>
      </c>
      <c r="E95" s="50"/>
    </row>
    <row r="96" spans="1:5" ht="19.5" customHeight="1" x14ac:dyDescent="0.2">
      <c r="A96" s="61" t="s">
        <v>191</v>
      </c>
      <c r="B96" s="134" t="s">
        <v>83</v>
      </c>
      <c r="C96" s="101">
        <v>1502</v>
      </c>
      <c r="D96" s="103">
        <v>45133</v>
      </c>
      <c r="E96" s="50"/>
    </row>
    <row r="97" spans="1:5" ht="19.5" customHeight="1" x14ac:dyDescent="0.2">
      <c r="A97" s="61" t="s">
        <v>175</v>
      </c>
      <c r="B97" s="134" t="s">
        <v>94</v>
      </c>
      <c r="C97" s="101">
        <v>1471.51</v>
      </c>
      <c r="D97" s="103">
        <v>45119</v>
      </c>
      <c r="E97" s="50"/>
    </row>
    <row r="98" spans="1:5" ht="19.5" customHeight="1" x14ac:dyDescent="0.2">
      <c r="A98" s="61" t="s">
        <v>376</v>
      </c>
      <c r="B98" s="134" t="s">
        <v>377</v>
      </c>
      <c r="C98" s="101">
        <v>1462</v>
      </c>
      <c r="D98" s="103">
        <v>45132</v>
      </c>
      <c r="E98" s="50"/>
    </row>
    <row r="99" spans="1:5" ht="19.5" customHeight="1" x14ac:dyDescent="0.2">
      <c r="A99" s="61" t="s">
        <v>108</v>
      </c>
      <c r="B99" s="134" t="s">
        <v>378</v>
      </c>
      <c r="C99" s="101">
        <v>1416.09</v>
      </c>
      <c r="D99" s="103">
        <v>45126</v>
      </c>
      <c r="E99" s="50"/>
    </row>
    <row r="100" spans="1:5" ht="19.5" customHeight="1" x14ac:dyDescent="0.2">
      <c r="A100" s="61" t="s">
        <v>190</v>
      </c>
      <c r="B100" s="134" t="s">
        <v>99</v>
      </c>
      <c r="C100" s="101">
        <v>1377.5</v>
      </c>
      <c r="D100" s="103">
        <v>45133</v>
      </c>
      <c r="E100" s="50"/>
    </row>
    <row r="101" spans="1:5" ht="19.5" customHeight="1" x14ac:dyDescent="0.2">
      <c r="A101" s="61" t="s">
        <v>379</v>
      </c>
      <c r="B101" s="134" t="s">
        <v>380</v>
      </c>
      <c r="C101" s="101">
        <v>1375</v>
      </c>
      <c r="D101" s="103">
        <v>45119</v>
      </c>
      <c r="E101" s="50"/>
    </row>
    <row r="102" spans="1:5" ht="19.5" customHeight="1" x14ac:dyDescent="0.2">
      <c r="A102" s="61" t="s">
        <v>381</v>
      </c>
      <c r="B102" s="134" t="s">
        <v>382</v>
      </c>
      <c r="C102" s="101">
        <v>1350</v>
      </c>
      <c r="D102" s="103">
        <v>45126</v>
      </c>
      <c r="E102" s="50"/>
    </row>
    <row r="103" spans="1:5" ht="19.5" customHeight="1" x14ac:dyDescent="0.2">
      <c r="A103" s="61" t="s">
        <v>127</v>
      </c>
      <c r="B103" s="134" t="s">
        <v>95</v>
      </c>
      <c r="C103" s="101">
        <v>1348.65</v>
      </c>
      <c r="D103" s="103">
        <v>45126</v>
      </c>
      <c r="E103" s="50"/>
    </row>
    <row r="104" spans="1:5" ht="19.5" customHeight="1" x14ac:dyDescent="0.2">
      <c r="A104" s="61" t="s">
        <v>97</v>
      </c>
      <c r="B104" s="134" t="s">
        <v>89</v>
      </c>
      <c r="C104" s="101">
        <v>1346.73</v>
      </c>
      <c r="D104" s="103">
        <v>45119</v>
      </c>
      <c r="E104" s="50"/>
    </row>
    <row r="105" spans="1:5" ht="19.5" customHeight="1" x14ac:dyDescent="0.2">
      <c r="A105" s="61" t="s">
        <v>137</v>
      </c>
      <c r="B105" s="134" t="s">
        <v>83</v>
      </c>
      <c r="C105" s="101">
        <v>1310.47</v>
      </c>
      <c r="D105" s="103">
        <v>45126</v>
      </c>
      <c r="E105" s="50"/>
    </row>
    <row r="106" spans="1:5" ht="19.5" customHeight="1" x14ac:dyDescent="0.2">
      <c r="A106" s="61" t="s">
        <v>383</v>
      </c>
      <c r="B106" s="134" t="s">
        <v>384</v>
      </c>
      <c r="C106" s="101">
        <v>1231.25</v>
      </c>
      <c r="D106" s="103">
        <v>45126</v>
      </c>
      <c r="E106" s="50"/>
    </row>
    <row r="107" spans="1:5" ht="19.5" customHeight="1" x14ac:dyDescent="0.2">
      <c r="A107" s="61" t="s">
        <v>114</v>
      </c>
      <c r="B107" s="134" t="s">
        <v>94</v>
      </c>
      <c r="C107" s="101">
        <v>1205.5</v>
      </c>
      <c r="D107" s="103">
        <v>45132</v>
      </c>
      <c r="E107" s="50"/>
    </row>
    <row r="108" spans="1:5" ht="19.5" customHeight="1" x14ac:dyDescent="0.2">
      <c r="A108" s="61" t="s">
        <v>385</v>
      </c>
      <c r="B108" s="134" t="s">
        <v>386</v>
      </c>
      <c r="C108" s="101">
        <v>1202</v>
      </c>
      <c r="D108" s="103">
        <v>45126</v>
      </c>
      <c r="E108" s="50"/>
    </row>
    <row r="109" spans="1:5" ht="19.5" customHeight="1" x14ac:dyDescent="0.2">
      <c r="A109" s="61" t="s">
        <v>387</v>
      </c>
      <c r="B109" s="134" t="s">
        <v>388</v>
      </c>
      <c r="C109" s="101">
        <v>1188.8399999999999</v>
      </c>
      <c r="D109" s="103">
        <v>45112</v>
      </c>
      <c r="E109" s="50"/>
    </row>
    <row r="110" spans="1:5" ht="19.5" customHeight="1" x14ac:dyDescent="0.2">
      <c r="A110" s="61" t="s">
        <v>209</v>
      </c>
      <c r="B110" s="134" t="s">
        <v>83</v>
      </c>
      <c r="C110" s="101">
        <v>1180</v>
      </c>
      <c r="D110" s="103">
        <v>45132</v>
      </c>
      <c r="E110" s="50"/>
    </row>
    <row r="111" spans="1:5" ht="19.5" customHeight="1" x14ac:dyDescent="0.2">
      <c r="A111" s="61" t="s">
        <v>389</v>
      </c>
      <c r="B111" s="134" t="s">
        <v>390</v>
      </c>
      <c r="C111" s="101">
        <v>1154.82</v>
      </c>
      <c r="D111" s="103">
        <v>45112</v>
      </c>
      <c r="E111" s="50"/>
    </row>
    <row r="112" spans="1:5" ht="19.5" customHeight="1" x14ac:dyDescent="0.2">
      <c r="A112" s="61" t="s">
        <v>97</v>
      </c>
      <c r="B112" s="134" t="s">
        <v>89</v>
      </c>
      <c r="C112" s="101">
        <v>1149.7</v>
      </c>
      <c r="D112" s="103">
        <v>45126</v>
      </c>
      <c r="E112" s="50"/>
    </row>
    <row r="113" spans="1:5" ht="19.5" customHeight="1" x14ac:dyDescent="0.2">
      <c r="A113" s="61" t="s">
        <v>237</v>
      </c>
      <c r="B113" s="134" t="s">
        <v>238</v>
      </c>
      <c r="C113" s="101">
        <v>1133.55</v>
      </c>
      <c r="D113" s="103">
        <v>45126</v>
      </c>
      <c r="E113" s="50"/>
    </row>
    <row r="114" spans="1:5" ht="19.5" customHeight="1" x14ac:dyDescent="0.2">
      <c r="A114" s="61" t="s">
        <v>391</v>
      </c>
      <c r="B114" s="134" t="s">
        <v>392</v>
      </c>
      <c r="C114" s="101">
        <v>1125</v>
      </c>
      <c r="D114" s="103">
        <v>45125</v>
      </c>
      <c r="E114" s="50"/>
    </row>
    <row r="115" spans="1:5" ht="19.5" customHeight="1" x14ac:dyDescent="0.2">
      <c r="A115" s="61" t="s">
        <v>391</v>
      </c>
      <c r="B115" s="134" t="s">
        <v>392</v>
      </c>
      <c r="C115" s="101">
        <v>1125</v>
      </c>
      <c r="D115" s="103">
        <v>45125</v>
      </c>
      <c r="E115" s="50"/>
    </row>
    <row r="116" spans="1:5" ht="19.5" customHeight="1" x14ac:dyDescent="0.2">
      <c r="A116" s="61" t="s">
        <v>393</v>
      </c>
      <c r="B116" s="134" t="s">
        <v>394</v>
      </c>
      <c r="C116" s="101">
        <v>1112</v>
      </c>
      <c r="D116" s="103">
        <v>45126</v>
      </c>
      <c r="E116" s="50"/>
    </row>
    <row r="117" spans="1:5" ht="19.5" customHeight="1" x14ac:dyDescent="0.2">
      <c r="A117" s="61" t="s">
        <v>395</v>
      </c>
      <c r="B117" s="134" t="s">
        <v>374</v>
      </c>
      <c r="C117" s="101">
        <v>1080</v>
      </c>
      <c r="D117" s="103">
        <v>45119</v>
      </c>
      <c r="E117" s="50"/>
    </row>
    <row r="118" spans="1:5" ht="19.5" customHeight="1" x14ac:dyDescent="0.2">
      <c r="A118" s="61" t="s">
        <v>106</v>
      </c>
      <c r="B118" s="134" t="s">
        <v>396</v>
      </c>
      <c r="C118" s="101">
        <v>1051.04</v>
      </c>
      <c r="D118" s="103">
        <v>45126</v>
      </c>
      <c r="E118" s="50"/>
    </row>
    <row r="119" spans="1:5" ht="19.5" customHeight="1" x14ac:dyDescent="0.2">
      <c r="A119" s="61" t="s">
        <v>397</v>
      </c>
      <c r="B119" s="134" t="s">
        <v>99</v>
      </c>
      <c r="C119" s="101">
        <v>1044.71</v>
      </c>
      <c r="D119" s="103">
        <v>45132</v>
      </c>
      <c r="E119" s="50"/>
    </row>
    <row r="120" spans="1:5" ht="19.5" customHeight="1" x14ac:dyDescent="0.2">
      <c r="A120" s="61" t="s">
        <v>88</v>
      </c>
      <c r="B120" s="134" t="s">
        <v>154</v>
      </c>
      <c r="C120" s="101">
        <v>1043.3800000000001</v>
      </c>
      <c r="D120" s="103">
        <v>45127</v>
      </c>
      <c r="E120" s="50"/>
    </row>
    <row r="121" spans="1:5" ht="19.5" customHeight="1" x14ac:dyDescent="0.2">
      <c r="A121" s="61" t="s">
        <v>398</v>
      </c>
      <c r="B121" s="134" t="s">
        <v>399</v>
      </c>
      <c r="C121" s="101">
        <v>1040.51</v>
      </c>
      <c r="D121" s="103">
        <v>45119</v>
      </c>
      <c r="E121" s="50"/>
    </row>
    <row r="122" spans="1:5" ht="19.5" customHeight="1" x14ac:dyDescent="0.2">
      <c r="A122" s="61" t="s">
        <v>247</v>
      </c>
      <c r="B122" s="134" t="s">
        <v>400</v>
      </c>
      <c r="C122" s="101">
        <v>1018.38</v>
      </c>
      <c r="D122" s="103">
        <v>45119</v>
      </c>
      <c r="E122" s="50"/>
    </row>
    <row r="123" spans="1:5" ht="19.5" customHeight="1" x14ac:dyDescent="0.2">
      <c r="A123" s="61" t="s">
        <v>401</v>
      </c>
      <c r="B123" s="134" t="s">
        <v>94</v>
      </c>
      <c r="C123" s="101">
        <v>965.18</v>
      </c>
      <c r="D123" s="103">
        <v>45126</v>
      </c>
      <c r="E123" s="50"/>
    </row>
    <row r="124" spans="1:5" ht="19.5" customHeight="1" x14ac:dyDescent="0.2">
      <c r="A124" s="61" t="s">
        <v>106</v>
      </c>
      <c r="B124" s="134" t="s">
        <v>248</v>
      </c>
      <c r="C124" s="101">
        <v>931.96</v>
      </c>
      <c r="D124" s="103">
        <v>45133</v>
      </c>
      <c r="E124" s="50"/>
    </row>
    <row r="125" spans="1:5" ht="19.5" customHeight="1" x14ac:dyDescent="0.2">
      <c r="A125" s="61" t="s">
        <v>243</v>
      </c>
      <c r="B125" s="134" t="s">
        <v>95</v>
      </c>
      <c r="C125" s="101">
        <v>930</v>
      </c>
      <c r="D125" s="103">
        <v>45126</v>
      </c>
      <c r="E125" s="50"/>
    </row>
    <row r="126" spans="1:5" ht="19.5" customHeight="1" x14ac:dyDescent="0.2">
      <c r="A126" s="61" t="s">
        <v>402</v>
      </c>
      <c r="B126" s="134" t="s">
        <v>94</v>
      </c>
      <c r="C126" s="101">
        <v>917.39</v>
      </c>
      <c r="D126" s="103">
        <v>45126</v>
      </c>
      <c r="E126" s="50"/>
    </row>
    <row r="127" spans="1:5" ht="19.5" customHeight="1" x14ac:dyDescent="0.2">
      <c r="A127" s="61" t="s">
        <v>215</v>
      </c>
      <c r="B127" s="134" t="s">
        <v>216</v>
      </c>
      <c r="C127" s="101">
        <v>900</v>
      </c>
      <c r="D127" s="103">
        <v>45133</v>
      </c>
      <c r="E127" s="50"/>
    </row>
    <row r="128" spans="1:5" ht="19.5" customHeight="1" x14ac:dyDescent="0.2">
      <c r="A128" s="61" t="s">
        <v>242</v>
      </c>
      <c r="B128" s="134" t="s">
        <v>123</v>
      </c>
      <c r="C128" s="101">
        <v>850</v>
      </c>
      <c r="D128" s="103">
        <v>45126</v>
      </c>
      <c r="E128" s="50"/>
    </row>
    <row r="129" spans="1:5" ht="19.5" customHeight="1" x14ac:dyDescent="0.2">
      <c r="A129" s="61" t="s">
        <v>108</v>
      </c>
      <c r="B129" s="134" t="s">
        <v>403</v>
      </c>
      <c r="C129" s="101">
        <v>845</v>
      </c>
      <c r="D129" s="103">
        <v>45132</v>
      </c>
      <c r="E129" s="50"/>
    </row>
    <row r="130" spans="1:5" ht="19.5" customHeight="1" x14ac:dyDescent="0.2">
      <c r="A130" s="61" t="s">
        <v>404</v>
      </c>
      <c r="B130" s="134" t="s">
        <v>132</v>
      </c>
      <c r="C130" s="101">
        <v>839.1</v>
      </c>
      <c r="D130" s="103">
        <v>45132</v>
      </c>
      <c r="E130" s="50"/>
    </row>
    <row r="131" spans="1:5" ht="19.5" customHeight="1" x14ac:dyDescent="0.2">
      <c r="A131" s="61" t="s">
        <v>405</v>
      </c>
      <c r="B131" s="134" t="s">
        <v>92</v>
      </c>
      <c r="C131" s="101">
        <v>839.06</v>
      </c>
      <c r="D131" s="103">
        <v>45119</v>
      </c>
      <c r="E131" s="50"/>
    </row>
    <row r="132" spans="1:5" ht="19.5" customHeight="1" x14ac:dyDescent="0.2">
      <c r="A132" s="61" t="s">
        <v>184</v>
      </c>
      <c r="B132" s="134" t="s">
        <v>92</v>
      </c>
      <c r="C132" s="101">
        <v>821.58</v>
      </c>
      <c r="D132" s="103">
        <v>45126</v>
      </c>
      <c r="E132" s="50"/>
    </row>
    <row r="133" spans="1:5" ht="19.5" customHeight="1" x14ac:dyDescent="0.2">
      <c r="A133" s="61" t="s">
        <v>406</v>
      </c>
      <c r="B133" s="134" t="s">
        <v>407</v>
      </c>
      <c r="C133" s="101">
        <v>806.9</v>
      </c>
      <c r="D133" s="103">
        <v>45132</v>
      </c>
      <c r="E133" s="50"/>
    </row>
    <row r="134" spans="1:5" ht="19.5" customHeight="1" x14ac:dyDescent="0.2">
      <c r="A134" s="61" t="s">
        <v>247</v>
      </c>
      <c r="B134" s="134" t="s">
        <v>333</v>
      </c>
      <c r="C134" s="101">
        <v>796.38</v>
      </c>
      <c r="D134" s="103">
        <v>45119</v>
      </c>
      <c r="E134" s="50"/>
    </row>
    <row r="135" spans="1:5" ht="19.5" customHeight="1" x14ac:dyDescent="0.2">
      <c r="A135" s="61" t="s">
        <v>108</v>
      </c>
      <c r="B135" s="134" t="s">
        <v>132</v>
      </c>
      <c r="C135" s="101">
        <v>790</v>
      </c>
      <c r="D135" s="103">
        <v>45119</v>
      </c>
      <c r="E135" s="50"/>
    </row>
    <row r="136" spans="1:5" ht="19.5" customHeight="1" x14ac:dyDescent="0.2">
      <c r="A136" s="61" t="s">
        <v>96</v>
      </c>
      <c r="B136" s="134" t="s">
        <v>91</v>
      </c>
      <c r="C136" s="101">
        <v>784.9</v>
      </c>
      <c r="D136" s="103">
        <v>45127</v>
      </c>
      <c r="E136" s="50"/>
    </row>
    <row r="137" spans="1:5" ht="19.5" customHeight="1" x14ac:dyDescent="0.2">
      <c r="A137" s="61" t="s">
        <v>408</v>
      </c>
      <c r="B137" s="134" t="s">
        <v>409</v>
      </c>
      <c r="C137" s="101">
        <v>763.6</v>
      </c>
      <c r="D137" s="103">
        <v>45125</v>
      </c>
      <c r="E137" s="50"/>
    </row>
    <row r="138" spans="1:5" ht="19.5" customHeight="1" x14ac:dyDescent="0.2">
      <c r="A138" s="61" t="s">
        <v>136</v>
      </c>
      <c r="B138" s="134" t="s">
        <v>410</v>
      </c>
      <c r="C138" s="101">
        <v>762.18</v>
      </c>
      <c r="D138" s="103">
        <v>45119</v>
      </c>
      <c r="E138" s="50"/>
    </row>
    <row r="139" spans="1:5" ht="19.5" customHeight="1" x14ac:dyDescent="0.2">
      <c r="A139" s="61" t="s">
        <v>411</v>
      </c>
      <c r="B139" s="134" t="s">
        <v>267</v>
      </c>
      <c r="C139" s="101">
        <v>756</v>
      </c>
      <c r="D139" s="103">
        <v>45126</v>
      </c>
      <c r="E139" s="50"/>
    </row>
    <row r="140" spans="1:5" ht="19.5" customHeight="1" x14ac:dyDescent="0.2">
      <c r="A140" s="61" t="s">
        <v>161</v>
      </c>
      <c r="B140" s="134" t="s">
        <v>83</v>
      </c>
      <c r="C140" s="101">
        <v>702.02</v>
      </c>
      <c r="D140" s="103">
        <v>45126</v>
      </c>
      <c r="E140" s="50"/>
    </row>
    <row r="141" spans="1:5" ht="19.5" customHeight="1" x14ac:dyDescent="0.2">
      <c r="A141" s="61" t="s">
        <v>203</v>
      </c>
      <c r="B141" s="134" t="s">
        <v>412</v>
      </c>
      <c r="C141" s="101">
        <v>685</v>
      </c>
      <c r="D141" s="103">
        <v>45126</v>
      </c>
      <c r="E141" s="50"/>
    </row>
    <row r="142" spans="1:5" ht="19.5" customHeight="1" x14ac:dyDescent="0.2">
      <c r="A142" s="61" t="s">
        <v>413</v>
      </c>
      <c r="B142" s="134" t="s">
        <v>83</v>
      </c>
      <c r="C142" s="101">
        <v>675.24</v>
      </c>
      <c r="D142" s="103">
        <v>45132</v>
      </c>
      <c r="E142" s="50"/>
    </row>
    <row r="143" spans="1:5" ht="19.5" customHeight="1" x14ac:dyDescent="0.2">
      <c r="A143" s="61" t="s">
        <v>414</v>
      </c>
      <c r="B143" s="134" t="s">
        <v>415</v>
      </c>
      <c r="C143" s="101">
        <v>654.86</v>
      </c>
      <c r="D143" s="103">
        <v>45126</v>
      </c>
      <c r="E143" s="50"/>
    </row>
    <row r="144" spans="1:5" ht="19.5" customHeight="1" x14ac:dyDescent="0.2">
      <c r="A144" s="61" t="s">
        <v>416</v>
      </c>
      <c r="B144" s="134" t="s">
        <v>417</v>
      </c>
      <c r="C144" s="101">
        <v>644.03</v>
      </c>
      <c r="D144" s="103">
        <v>45133</v>
      </c>
      <c r="E144" s="50"/>
    </row>
    <row r="145" spans="1:5" ht="19.5" customHeight="1" x14ac:dyDescent="0.2">
      <c r="A145" s="61" t="s">
        <v>418</v>
      </c>
      <c r="B145" s="134" t="s">
        <v>419</v>
      </c>
      <c r="C145" s="101">
        <v>607.76</v>
      </c>
      <c r="D145" s="103">
        <v>45119</v>
      </c>
      <c r="E145" s="50"/>
    </row>
    <row r="146" spans="1:5" ht="19.5" customHeight="1" x14ac:dyDescent="0.2">
      <c r="A146" s="61" t="s">
        <v>420</v>
      </c>
      <c r="B146" s="134" t="s">
        <v>374</v>
      </c>
      <c r="C146" s="101">
        <v>600</v>
      </c>
      <c r="D146" s="103">
        <v>45119</v>
      </c>
      <c r="E146" s="50"/>
    </row>
    <row r="147" spans="1:5" ht="19.5" customHeight="1" x14ac:dyDescent="0.2">
      <c r="A147" s="61" t="s">
        <v>421</v>
      </c>
      <c r="B147" s="134" t="s">
        <v>374</v>
      </c>
      <c r="C147" s="101">
        <v>597.6</v>
      </c>
      <c r="D147" s="103">
        <v>45126</v>
      </c>
      <c r="E147" s="50"/>
    </row>
    <row r="148" spans="1:5" ht="19.5" customHeight="1" x14ac:dyDescent="0.2">
      <c r="A148" s="61" t="s">
        <v>196</v>
      </c>
      <c r="B148" s="134" t="s">
        <v>422</v>
      </c>
      <c r="C148" s="101">
        <v>583.13</v>
      </c>
      <c r="D148" s="103">
        <v>45126</v>
      </c>
      <c r="E148" s="50"/>
    </row>
    <row r="149" spans="1:5" ht="19.5" customHeight="1" x14ac:dyDescent="0.2">
      <c r="A149" s="61" t="s">
        <v>133</v>
      </c>
      <c r="B149" s="134" t="s">
        <v>423</v>
      </c>
      <c r="C149" s="101">
        <v>560</v>
      </c>
      <c r="D149" s="103">
        <v>45132</v>
      </c>
      <c r="E149" s="50"/>
    </row>
    <row r="150" spans="1:5" ht="19.5" customHeight="1" x14ac:dyDescent="0.2">
      <c r="A150" s="61" t="s">
        <v>424</v>
      </c>
      <c r="B150" s="134" t="s">
        <v>403</v>
      </c>
      <c r="C150" s="101">
        <v>556.14</v>
      </c>
      <c r="D150" s="103">
        <v>45133</v>
      </c>
      <c r="E150" s="50"/>
    </row>
    <row r="151" spans="1:5" ht="19.5" customHeight="1" x14ac:dyDescent="0.2">
      <c r="A151" s="61" t="s">
        <v>190</v>
      </c>
      <c r="B151" s="134" t="s">
        <v>99</v>
      </c>
      <c r="C151" s="101">
        <v>554.9</v>
      </c>
      <c r="D151" s="103">
        <v>45132</v>
      </c>
      <c r="E151" s="50"/>
    </row>
    <row r="152" spans="1:5" ht="19.5" customHeight="1" x14ac:dyDescent="0.2">
      <c r="A152" s="61" t="s">
        <v>425</v>
      </c>
      <c r="B152" s="134" t="s">
        <v>94</v>
      </c>
      <c r="C152" s="101">
        <v>547</v>
      </c>
      <c r="D152" s="103">
        <v>45126</v>
      </c>
      <c r="E152" s="50"/>
    </row>
    <row r="153" spans="1:5" ht="19.5" customHeight="1" x14ac:dyDescent="0.2">
      <c r="A153" s="61" t="s">
        <v>426</v>
      </c>
      <c r="B153" s="134" t="s">
        <v>98</v>
      </c>
      <c r="C153" s="101">
        <v>521.46</v>
      </c>
      <c r="D153" s="103">
        <v>45119</v>
      </c>
      <c r="E153" s="50"/>
    </row>
    <row r="154" spans="1:5" ht="19.5" customHeight="1" x14ac:dyDescent="0.2">
      <c r="A154" s="61" t="s">
        <v>96</v>
      </c>
      <c r="B154" s="134" t="s">
        <v>252</v>
      </c>
      <c r="C154" s="101">
        <v>513.87</v>
      </c>
      <c r="D154" s="103">
        <v>45127</v>
      </c>
      <c r="E154" s="50"/>
    </row>
    <row r="155" spans="1:5" ht="19.5" customHeight="1" x14ac:dyDescent="0.2">
      <c r="A155" s="61" t="s">
        <v>96</v>
      </c>
      <c r="B155" s="134" t="s">
        <v>252</v>
      </c>
      <c r="C155" s="101">
        <v>513.87</v>
      </c>
      <c r="D155" s="103">
        <v>45133</v>
      </c>
      <c r="E155" s="50"/>
    </row>
    <row r="156" spans="1:5" ht="19.5" customHeight="1" x14ac:dyDescent="0.2">
      <c r="A156" s="61" t="s">
        <v>96</v>
      </c>
      <c r="B156" s="134" t="s">
        <v>160</v>
      </c>
      <c r="C156" s="101">
        <v>511.81</v>
      </c>
      <c r="D156" s="103">
        <v>45133</v>
      </c>
      <c r="E156" s="50"/>
    </row>
    <row r="157" spans="1:5" ht="19.5" customHeight="1" x14ac:dyDescent="0.2">
      <c r="A157" s="61" t="s">
        <v>257</v>
      </c>
      <c r="B157" s="134" t="s">
        <v>158</v>
      </c>
      <c r="C157" s="101">
        <v>500</v>
      </c>
      <c r="D157" s="103">
        <v>45132</v>
      </c>
      <c r="E157" s="50"/>
    </row>
    <row r="158" spans="1:5" ht="19.5" customHeight="1" x14ac:dyDescent="0.2">
      <c r="A158" s="61" t="s">
        <v>427</v>
      </c>
      <c r="B158" s="134" t="s">
        <v>428</v>
      </c>
      <c r="C158" s="101">
        <v>497</v>
      </c>
      <c r="D158" s="103">
        <v>45133</v>
      </c>
      <c r="E158" s="50"/>
    </row>
    <row r="159" spans="1:5" ht="19.5" customHeight="1" x14ac:dyDescent="0.2">
      <c r="A159" s="61" t="s">
        <v>155</v>
      </c>
      <c r="B159" s="134" t="s">
        <v>429</v>
      </c>
      <c r="C159" s="101">
        <v>495</v>
      </c>
      <c r="D159" s="103">
        <v>45132</v>
      </c>
      <c r="E159" s="50"/>
    </row>
    <row r="160" spans="1:5" ht="19.5" customHeight="1" x14ac:dyDescent="0.2">
      <c r="A160" s="61" t="s">
        <v>430</v>
      </c>
      <c r="B160" s="134" t="s">
        <v>431</v>
      </c>
      <c r="C160" s="101">
        <v>474.42</v>
      </c>
      <c r="D160" s="103">
        <v>45133</v>
      </c>
      <c r="E160" s="50"/>
    </row>
    <row r="161" spans="1:5" ht="19.5" customHeight="1" x14ac:dyDescent="0.2">
      <c r="A161" s="61" t="s">
        <v>432</v>
      </c>
      <c r="B161" s="134" t="s">
        <v>254</v>
      </c>
      <c r="C161" s="101">
        <v>442.5</v>
      </c>
      <c r="D161" s="103">
        <v>45119</v>
      </c>
      <c r="E161" s="50"/>
    </row>
    <row r="162" spans="1:5" ht="19.5" customHeight="1" x14ac:dyDescent="0.2">
      <c r="A162" s="61" t="s">
        <v>121</v>
      </c>
      <c r="B162" s="134" t="s">
        <v>433</v>
      </c>
      <c r="C162" s="101">
        <v>436.78</v>
      </c>
      <c r="D162" s="103">
        <v>45119</v>
      </c>
      <c r="E162" s="50"/>
    </row>
    <row r="163" spans="1:5" ht="19.5" customHeight="1" x14ac:dyDescent="0.2">
      <c r="A163" s="61" t="s">
        <v>229</v>
      </c>
      <c r="B163" s="134" t="s">
        <v>83</v>
      </c>
      <c r="C163" s="101">
        <v>422.16</v>
      </c>
      <c r="D163" s="103">
        <v>45119</v>
      </c>
      <c r="E163" s="50"/>
    </row>
    <row r="164" spans="1:5" ht="19.5" customHeight="1" x14ac:dyDescent="0.2">
      <c r="A164" s="61" t="s">
        <v>434</v>
      </c>
      <c r="B164" s="134" t="s">
        <v>435</v>
      </c>
      <c r="C164" s="101">
        <v>416</v>
      </c>
      <c r="D164" s="103">
        <v>45124</v>
      </c>
      <c r="E164" s="50"/>
    </row>
    <row r="165" spans="1:5" ht="19.5" customHeight="1" x14ac:dyDescent="0.2">
      <c r="A165" s="61" t="s">
        <v>219</v>
      </c>
      <c r="B165" s="134" t="s">
        <v>99</v>
      </c>
      <c r="C165" s="101">
        <v>405.27</v>
      </c>
      <c r="D165" s="103">
        <v>45126</v>
      </c>
      <c r="E165" s="50"/>
    </row>
    <row r="166" spans="1:5" ht="19.5" customHeight="1" x14ac:dyDescent="0.2">
      <c r="A166" s="61" t="s">
        <v>133</v>
      </c>
      <c r="B166" s="134" t="s">
        <v>436</v>
      </c>
      <c r="C166" s="101">
        <v>398</v>
      </c>
      <c r="D166" s="103">
        <v>45126</v>
      </c>
      <c r="E166" s="50"/>
    </row>
    <row r="167" spans="1:5" ht="19.5" customHeight="1" x14ac:dyDescent="0.2">
      <c r="A167" s="61" t="s">
        <v>112</v>
      </c>
      <c r="B167" s="134" t="s">
        <v>92</v>
      </c>
      <c r="C167" s="101">
        <v>384.98</v>
      </c>
      <c r="D167" s="103">
        <v>45132</v>
      </c>
      <c r="E167" s="50"/>
    </row>
    <row r="168" spans="1:5" ht="19.5" customHeight="1" x14ac:dyDescent="0.2">
      <c r="A168" s="61" t="s">
        <v>183</v>
      </c>
      <c r="B168" s="134" t="s">
        <v>261</v>
      </c>
      <c r="C168" s="101">
        <v>380.55</v>
      </c>
      <c r="D168" s="103">
        <v>45126</v>
      </c>
      <c r="E168" s="50"/>
    </row>
    <row r="169" spans="1:5" ht="19.5" customHeight="1" x14ac:dyDescent="0.2">
      <c r="A169" s="61" t="s">
        <v>151</v>
      </c>
      <c r="B169" s="134" t="s">
        <v>437</v>
      </c>
      <c r="C169" s="101">
        <v>378</v>
      </c>
      <c r="D169" s="103">
        <v>45126</v>
      </c>
      <c r="E169" s="50"/>
    </row>
    <row r="170" spans="1:5" ht="19.5" customHeight="1" x14ac:dyDescent="0.2">
      <c r="A170" s="61" t="s">
        <v>177</v>
      </c>
      <c r="B170" s="134" t="s">
        <v>94</v>
      </c>
      <c r="C170" s="101">
        <v>363.9</v>
      </c>
      <c r="D170" s="103">
        <v>45126</v>
      </c>
      <c r="E170" s="50"/>
    </row>
    <row r="171" spans="1:5" ht="19.5" customHeight="1" x14ac:dyDescent="0.2">
      <c r="A171" s="61" t="s">
        <v>81</v>
      </c>
      <c r="B171" s="134" t="s">
        <v>79</v>
      </c>
      <c r="C171" s="101">
        <v>362.05</v>
      </c>
      <c r="D171" s="103">
        <v>45133</v>
      </c>
      <c r="E171" s="50"/>
    </row>
    <row r="172" spans="1:5" ht="19.5" customHeight="1" x14ac:dyDescent="0.2">
      <c r="A172" s="61" t="s">
        <v>438</v>
      </c>
      <c r="B172" s="134" t="s">
        <v>439</v>
      </c>
      <c r="C172" s="101">
        <v>350</v>
      </c>
      <c r="D172" s="103">
        <v>45119</v>
      </c>
      <c r="E172" s="50"/>
    </row>
    <row r="173" spans="1:5" ht="19.5" customHeight="1" x14ac:dyDescent="0.2">
      <c r="A173" s="61" t="s">
        <v>253</v>
      </c>
      <c r="B173" s="134" t="s">
        <v>115</v>
      </c>
      <c r="C173" s="101">
        <v>335.63</v>
      </c>
      <c r="D173" s="103">
        <v>45126</v>
      </c>
      <c r="E173" s="50"/>
    </row>
    <row r="174" spans="1:5" ht="19.5" customHeight="1" x14ac:dyDescent="0.2">
      <c r="A174" s="61" t="s">
        <v>191</v>
      </c>
      <c r="B174" s="134" t="s">
        <v>83</v>
      </c>
      <c r="C174" s="101">
        <v>325</v>
      </c>
      <c r="D174" s="103">
        <v>45126</v>
      </c>
      <c r="E174" s="50"/>
    </row>
    <row r="175" spans="1:5" ht="19.5" customHeight="1" x14ac:dyDescent="0.2">
      <c r="A175" s="61" t="s">
        <v>93</v>
      </c>
      <c r="B175" s="134" t="s">
        <v>94</v>
      </c>
      <c r="C175" s="101">
        <v>316.51</v>
      </c>
      <c r="D175" s="103">
        <v>45126</v>
      </c>
      <c r="E175" s="50"/>
    </row>
    <row r="176" spans="1:5" ht="19.5" customHeight="1" x14ac:dyDescent="0.2">
      <c r="A176" s="61" t="s">
        <v>304</v>
      </c>
      <c r="B176" s="134" t="s">
        <v>82</v>
      </c>
      <c r="C176" s="101">
        <v>316</v>
      </c>
      <c r="D176" s="103">
        <v>45126</v>
      </c>
      <c r="E176" s="50"/>
    </row>
    <row r="177" spans="1:5" ht="19.5" customHeight="1" x14ac:dyDescent="0.2">
      <c r="A177" s="61" t="s">
        <v>163</v>
      </c>
      <c r="B177" s="134" t="s">
        <v>440</v>
      </c>
      <c r="C177" s="101">
        <v>304.04000000000002</v>
      </c>
      <c r="D177" s="103">
        <v>45133</v>
      </c>
      <c r="E177" s="50"/>
    </row>
    <row r="178" spans="1:5" ht="19.5" customHeight="1" x14ac:dyDescent="0.2">
      <c r="A178" s="61" t="s">
        <v>441</v>
      </c>
      <c r="B178" s="134" t="s">
        <v>442</v>
      </c>
      <c r="C178" s="101">
        <v>300</v>
      </c>
      <c r="D178" s="103">
        <v>45119</v>
      </c>
      <c r="E178" s="50"/>
    </row>
    <row r="179" spans="1:5" ht="19.5" customHeight="1" x14ac:dyDescent="0.2">
      <c r="A179" s="61" t="s">
        <v>304</v>
      </c>
      <c r="B179" s="134" t="s">
        <v>82</v>
      </c>
      <c r="C179" s="101">
        <v>293.7</v>
      </c>
      <c r="D179" s="103">
        <v>45133</v>
      </c>
      <c r="E179" s="50"/>
    </row>
    <row r="180" spans="1:5" ht="19.5" customHeight="1" x14ac:dyDescent="0.2">
      <c r="A180" s="61" t="s">
        <v>443</v>
      </c>
      <c r="B180" s="134" t="s">
        <v>98</v>
      </c>
      <c r="C180" s="101">
        <v>267.39</v>
      </c>
      <c r="D180" s="103">
        <v>45126</v>
      </c>
      <c r="E180" s="50"/>
    </row>
    <row r="181" spans="1:5" ht="19.5" customHeight="1" x14ac:dyDescent="0.2">
      <c r="A181" s="61" t="s">
        <v>444</v>
      </c>
      <c r="B181" s="134" t="s">
        <v>445</v>
      </c>
      <c r="C181" s="101">
        <v>263.57</v>
      </c>
      <c r="D181" s="103">
        <v>45119</v>
      </c>
      <c r="E181" s="50"/>
    </row>
    <row r="182" spans="1:5" ht="19.5" customHeight="1" x14ac:dyDescent="0.2">
      <c r="A182" s="61" t="s">
        <v>184</v>
      </c>
      <c r="B182" s="134" t="s">
        <v>101</v>
      </c>
      <c r="C182" s="101">
        <v>259.89999999999998</v>
      </c>
      <c r="D182" s="103">
        <v>45132</v>
      </c>
      <c r="E182" s="50"/>
    </row>
    <row r="183" spans="1:5" ht="19.5" customHeight="1" x14ac:dyDescent="0.2">
      <c r="A183" s="61" t="s">
        <v>185</v>
      </c>
      <c r="B183" s="134" t="s">
        <v>446</v>
      </c>
      <c r="C183" s="101">
        <v>258.5</v>
      </c>
      <c r="D183" s="103">
        <v>45119</v>
      </c>
      <c r="E183" s="50"/>
    </row>
    <row r="184" spans="1:5" ht="19.5" customHeight="1" x14ac:dyDescent="0.2">
      <c r="A184" s="61" t="s">
        <v>447</v>
      </c>
      <c r="B184" s="134" t="s">
        <v>83</v>
      </c>
      <c r="C184" s="101">
        <v>253.97</v>
      </c>
      <c r="D184" s="103">
        <v>45119</v>
      </c>
      <c r="E184" s="50"/>
    </row>
    <row r="185" spans="1:5" ht="19.5" customHeight="1" x14ac:dyDescent="0.2">
      <c r="A185" s="61" t="s">
        <v>117</v>
      </c>
      <c r="B185" s="134" t="s">
        <v>129</v>
      </c>
      <c r="C185" s="101">
        <v>250</v>
      </c>
      <c r="D185" s="103">
        <v>45132</v>
      </c>
      <c r="E185" s="50"/>
    </row>
    <row r="186" spans="1:5" ht="19.5" customHeight="1" x14ac:dyDescent="0.2">
      <c r="A186" s="61" t="s">
        <v>448</v>
      </c>
      <c r="B186" s="134" t="s">
        <v>412</v>
      </c>
      <c r="C186" s="101">
        <v>249.6</v>
      </c>
      <c r="D186" s="103">
        <v>45126</v>
      </c>
      <c r="E186" s="50"/>
    </row>
    <row r="187" spans="1:5" ht="19.5" customHeight="1" x14ac:dyDescent="0.2">
      <c r="A187" s="61" t="s">
        <v>449</v>
      </c>
      <c r="B187" s="134" t="s">
        <v>450</v>
      </c>
      <c r="C187" s="101">
        <v>249</v>
      </c>
      <c r="D187" s="103">
        <v>45119</v>
      </c>
      <c r="E187" s="50"/>
    </row>
    <row r="188" spans="1:5" ht="19.5" customHeight="1" x14ac:dyDescent="0.2">
      <c r="A188" s="61" t="s">
        <v>451</v>
      </c>
      <c r="B188" s="134" t="s">
        <v>452</v>
      </c>
      <c r="C188" s="101">
        <v>245.99</v>
      </c>
      <c r="D188" s="103">
        <v>45133</v>
      </c>
      <c r="E188" s="50"/>
    </row>
    <row r="189" spans="1:5" ht="19.5" customHeight="1" x14ac:dyDescent="0.2">
      <c r="A189" s="61" t="s">
        <v>453</v>
      </c>
      <c r="B189" s="134" t="s">
        <v>83</v>
      </c>
      <c r="C189" s="101">
        <v>245</v>
      </c>
      <c r="D189" s="103">
        <v>45132</v>
      </c>
      <c r="E189" s="50"/>
    </row>
    <row r="190" spans="1:5" ht="19.5" customHeight="1" x14ac:dyDescent="0.2">
      <c r="A190" s="61" t="s">
        <v>454</v>
      </c>
      <c r="B190" s="134" t="s">
        <v>455</v>
      </c>
      <c r="C190" s="101">
        <v>244.97</v>
      </c>
      <c r="D190" s="103">
        <v>45132</v>
      </c>
      <c r="E190" s="50"/>
    </row>
    <row r="191" spans="1:5" ht="19.5" customHeight="1" x14ac:dyDescent="0.2">
      <c r="A191" s="61" t="s">
        <v>456</v>
      </c>
      <c r="B191" s="134" t="s">
        <v>457</v>
      </c>
      <c r="C191" s="101">
        <v>243.66</v>
      </c>
      <c r="D191" s="103">
        <v>45119</v>
      </c>
      <c r="E191" s="50"/>
    </row>
    <row r="192" spans="1:5" ht="19.5" customHeight="1" x14ac:dyDescent="0.2">
      <c r="A192" s="61" t="s">
        <v>151</v>
      </c>
      <c r="B192" s="134" t="s">
        <v>458</v>
      </c>
      <c r="C192" s="101">
        <v>240</v>
      </c>
      <c r="D192" s="103">
        <v>45132</v>
      </c>
      <c r="E192" s="50"/>
    </row>
    <row r="193" spans="1:5" ht="19.5" customHeight="1" x14ac:dyDescent="0.2">
      <c r="A193" s="61" t="s">
        <v>459</v>
      </c>
      <c r="B193" s="134" t="s">
        <v>92</v>
      </c>
      <c r="C193" s="101">
        <v>238.87</v>
      </c>
      <c r="D193" s="103">
        <v>45133</v>
      </c>
      <c r="E193" s="50"/>
    </row>
    <row r="194" spans="1:5" ht="19.5" customHeight="1" x14ac:dyDescent="0.2">
      <c r="A194" s="61" t="s">
        <v>460</v>
      </c>
      <c r="B194" s="134" t="s">
        <v>461</v>
      </c>
      <c r="C194" s="101">
        <v>217.61</v>
      </c>
      <c r="D194" s="103">
        <v>45125</v>
      </c>
      <c r="E194" s="50"/>
    </row>
    <row r="195" spans="1:5" ht="19.5" customHeight="1" x14ac:dyDescent="0.2">
      <c r="A195" s="61" t="s">
        <v>164</v>
      </c>
      <c r="B195" s="134" t="s">
        <v>92</v>
      </c>
      <c r="C195" s="101">
        <v>210</v>
      </c>
      <c r="D195" s="103">
        <v>45119</v>
      </c>
      <c r="E195" s="50"/>
    </row>
    <row r="196" spans="1:5" ht="19.5" customHeight="1" x14ac:dyDescent="0.2">
      <c r="A196" s="61" t="s">
        <v>462</v>
      </c>
      <c r="B196" s="134" t="s">
        <v>463</v>
      </c>
      <c r="C196" s="101">
        <v>209.27</v>
      </c>
      <c r="D196" s="103">
        <v>45119</v>
      </c>
      <c r="E196" s="50"/>
    </row>
    <row r="197" spans="1:5" ht="19.5" customHeight="1" x14ac:dyDescent="0.2">
      <c r="A197" s="61" t="s">
        <v>213</v>
      </c>
      <c r="B197" s="134" t="s">
        <v>98</v>
      </c>
      <c r="C197" s="101">
        <v>203.27</v>
      </c>
      <c r="D197" s="103">
        <v>45119</v>
      </c>
      <c r="E197" s="50"/>
    </row>
    <row r="198" spans="1:5" ht="19.5" customHeight="1" x14ac:dyDescent="0.2">
      <c r="A198" s="61" t="s">
        <v>464</v>
      </c>
      <c r="B198" s="134" t="s">
        <v>256</v>
      </c>
      <c r="C198" s="101">
        <v>201.2</v>
      </c>
      <c r="D198" s="103">
        <v>45119</v>
      </c>
      <c r="E198" s="50"/>
    </row>
    <row r="199" spans="1:5" ht="19.5" customHeight="1" x14ac:dyDescent="0.2">
      <c r="A199" s="61" t="s">
        <v>465</v>
      </c>
      <c r="B199" s="134" t="s">
        <v>221</v>
      </c>
      <c r="C199" s="101">
        <v>201.01</v>
      </c>
      <c r="D199" s="103">
        <v>45119</v>
      </c>
      <c r="E199" s="50"/>
    </row>
    <row r="200" spans="1:5" ht="19.5" customHeight="1" x14ac:dyDescent="0.2">
      <c r="A200" s="61" t="s">
        <v>193</v>
      </c>
      <c r="B200" s="134" t="s">
        <v>83</v>
      </c>
      <c r="C200" s="101">
        <v>196</v>
      </c>
      <c r="D200" s="103">
        <v>45126</v>
      </c>
      <c r="E200" s="50"/>
    </row>
    <row r="201" spans="1:5" ht="19.5" customHeight="1" x14ac:dyDescent="0.2">
      <c r="A201" s="61" t="s">
        <v>174</v>
      </c>
      <c r="B201" s="134" t="s">
        <v>134</v>
      </c>
      <c r="C201" s="101">
        <v>189.95</v>
      </c>
      <c r="D201" s="103">
        <v>45133</v>
      </c>
      <c r="E201" s="50"/>
    </row>
    <row r="202" spans="1:5" ht="19.5" customHeight="1" x14ac:dyDescent="0.2">
      <c r="A202" s="61" t="s">
        <v>260</v>
      </c>
      <c r="B202" s="134" t="s">
        <v>466</v>
      </c>
      <c r="C202" s="101">
        <v>182.52</v>
      </c>
      <c r="D202" s="103">
        <v>45119</v>
      </c>
      <c r="E202" s="50"/>
    </row>
    <row r="203" spans="1:5" ht="19.5" customHeight="1" x14ac:dyDescent="0.2">
      <c r="A203" s="61" t="s">
        <v>124</v>
      </c>
      <c r="B203" s="134" t="s">
        <v>195</v>
      </c>
      <c r="C203" s="101">
        <v>175</v>
      </c>
      <c r="D203" s="103">
        <v>45126</v>
      </c>
      <c r="E203" s="50"/>
    </row>
    <row r="204" spans="1:5" ht="19.5" customHeight="1" x14ac:dyDescent="0.2">
      <c r="A204" s="61" t="s">
        <v>162</v>
      </c>
      <c r="B204" s="134" t="s">
        <v>91</v>
      </c>
      <c r="C204" s="101">
        <v>169.62</v>
      </c>
      <c r="D204" s="103">
        <v>45126</v>
      </c>
      <c r="E204" s="50"/>
    </row>
    <row r="205" spans="1:5" ht="19.5" customHeight="1" x14ac:dyDescent="0.2">
      <c r="A205" s="61" t="s">
        <v>467</v>
      </c>
      <c r="B205" s="134" t="s">
        <v>468</v>
      </c>
      <c r="C205" s="101">
        <v>156.55000000000001</v>
      </c>
      <c r="D205" s="103">
        <v>45119</v>
      </c>
      <c r="E205" s="50"/>
    </row>
    <row r="206" spans="1:5" ht="19.5" customHeight="1" x14ac:dyDescent="0.2">
      <c r="A206" s="61" t="s">
        <v>469</v>
      </c>
      <c r="B206" s="134" t="s">
        <v>470</v>
      </c>
      <c r="C206" s="101">
        <v>155.24</v>
      </c>
      <c r="D206" s="103">
        <v>45132</v>
      </c>
      <c r="E206" s="50"/>
    </row>
    <row r="207" spans="1:5" ht="19.5" customHeight="1" x14ac:dyDescent="0.2">
      <c r="A207" s="61" t="s">
        <v>471</v>
      </c>
      <c r="B207" s="134" t="s">
        <v>472</v>
      </c>
      <c r="C207" s="101">
        <v>154.87</v>
      </c>
      <c r="D207" s="103">
        <v>45125</v>
      </c>
      <c r="E207" s="50"/>
    </row>
    <row r="208" spans="1:5" ht="19.5" customHeight="1" x14ac:dyDescent="0.2">
      <c r="A208" s="61" t="s">
        <v>473</v>
      </c>
      <c r="B208" s="134" t="s">
        <v>474</v>
      </c>
      <c r="C208" s="101">
        <v>151.96</v>
      </c>
      <c r="D208" s="103">
        <v>45119</v>
      </c>
      <c r="E208" s="50"/>
    </row>
    <row r="209" spans="1:4" ht="19.5" customHeight="1" x14ac:dyDescent="0.2">
      <c r="A209" s="61" t="s">
        <v>475</v>
      </c>
      <c r="B209" s="134" t="s">
        <v>476</v>
      </c>
      <c r="C209" s="101">
        <v>151.96</v>
      </c>
      <c r="D209" s="103">
        <v>45125</v>
      </c>
    </row>
    <row r="210" spans="1:4" ht="19.5" customHeight="1" x14ac:dyDescent="0.2">
      <c r="A210" s="61" t="s">
        <v>477</v>
      </c>
      <c r="B210" s="134" t="s">
        <v>478</v>
      </c>
      <c r="C210" s="101">
        <v>151.96</v>
      </c>
      <c r="D210" s="103">
        <v>45132</v>
      </c>
    </row>
    <row r="211" spans="1:4" ht="19.5" customHeight="1" x14ac:dyDescent="0.2">
      <c r="A211" s="61" t="s">
        <v>479</v>
      </c>
      <c r="B211" s="134" t="s">
        <v>442</v>
      </c>
      <c r="C211" s="101">
        <v>150</v>
      </c>
      <c r="D211" s="103">
        <v>45119</v>
      </c>
    </row>
    <row r="212" spans="1:4" ht="19.5" customHeight="1" x14ac:dyDescent="0.2">
      <c r="A212" s="61" t="s">
        <v>480</v>
      </c>
      <c r="B212" s="134" t="s">
        <v>481</v>
      </c>
      <c r="C212" s="101">
        <v>150</v>
      </c>
      <c r="D212" s="103">
        <v>45133</v>
      </c>
    </row>
    <row r="213" spans="1:4" ht="19.5" customHeight="1" x14ac:dyDescent="0.2">
      <c r="A213" s="61" t="s">
        <v>165</v>
      </c>
      <c r="B213" s="134" t="s">
        <v>194</v>
      </c>
      <c r="C213" s="101">
        <v>149.91</v>
      </c>
      <c r="D213" s="103">
        <v>45132</v>
      </c>
    </row>
    <row r="214" spans="1:4" ht="19.5" customHeight="1" x14ac:dyDescent="0.2">
      <c r="A214" s="61" t="s">
        <v>453</v>
      </c>
      <c r="B214" s="134" t="s">
        <v>83</v>
      </c>
      <c r="C214" s="101">
        <v>145</v>
      </c>
      <c r="D214" s="103">
        <v>45126</v>
      </c>
    </row>
    <row r="215" spans="1:4" ht="19.5" customHeight="1" x14ac:dyDescent="0.2">
      <c r="A215" s="61" t="s">
        <v>249</v>
      </c>
      <c r="B215" s="134" t="s">
        <v>95</v>
      </c>
      <c r="C215" s="101">
        <v>144.4</v>
      </c>
      <c r="D215" s="103">
        <v>45126</v>
      </c>
    </row>
    <row r="216" spans="1:4" ht="19.5" customHeight="1" x14ac:dyDescent="0.2">
      <c r="A216" s="61" t="s">
        <v>387</v>
      </c>
      <c r="B216" s="134" t="s">
        <v>388</v>
      </c>
      <c r="C216" s="101">
        <v>143</v>
      </c>
      <c r="D216" s="103">
        <v>45125</v>
      </c>
    </row>
    <row r="217" spans="1:4" ht="19.5" customHeight="1" x14ac:dyDescent="0.2">
      <c r="A217" s="61" t="s">
        <v>218</v>
      </c>
      <c r="B217" s="134" t="s">
        <v>482</v>
      </c>
      <c r="C217" s="101">
        <v>142.13999999999999</v>
      </c>
      <c r="D217" s="103">
        <v>45119</v>
      </c>
    </row>
    <row r="218" spans="1:4" ht="19.5" customHeight="1" x14ac:dyDescent="0.2">
      <c r="A218" s="61" t="s">
        <v>153</v>
      </c>
      <c r="B218" s="134" t="s">
        <v>79</v>
      </c>
      <c r="C218" s="101">
        <v>141.76</v>
      </c>
      <c r="D218" s="103">
        <v>45133</v>
      </c>
    </row>
    <row r="219" spans="1:4" ht="19.5" customHeight="1" x14ac:dyDescent="0.2">
      <c r="A219" s="61" t="s">
        <v>483</v>
      </c>
      <c r="B219" s="134" t="s">
        <v>484</v>
      </c>
      <c r="C219" s="101">
        <v>135</v>
      </c>
      <c r="D219" s="103">
        <v>45112</v>
      </c>
    </row>
    <row r="220" spans="1:4" ht="19.5" customHeight="1" x14ac:dyDescent="0.2">
      <c r="A220" s="61" t="s">
        <v>485</v>
      </c>
      <c r="B220" s="134" t="s">
        <v>263</v>
      </c>
      <c r="C220" s="101">
        <v>134.28</v>
      </c>
      <c r="D220" s="103">
        <v>45132</v>
      </c>
    </row>
    <row r="221" spans="1:4" ht="19.5" customHeight="1" x14ac:dyDescent="0.2">
      <c r="A221" s="61" t="s">
        <v>245</v>
      </c>
      <c r="B221" s="134" t="s">
        <v>246</v>
      </c>
      <c r="C221" s="101">
        <v>133.05000000000001</v>
      </c>
      <c r="D221" s="103">
        <v>45119</v>
      </c>
    </row>
    <row r="222" spans="1:4" ht="19.5" customHeight="1" x14ac:dyDescent="0.2">
      <c r="A222" s="61" t="s">
        <v>486</v>
      </c>
      <c r="B222" s="134" t="s">
        <v>487</v>
      </c>
      <c r="C222" s="101">
        <v>132.97</v>
      </c>
      <c r="D222" s="103">
        <v>45125</v>
      </c>
    </row>
    <row r="223" spans="1:4" ht="19.5" customHeight="1" x14ac:dyDescent="0.2">
      <c r="A223" s="61" t="s">
        <v>488</v>
      </c>
      <c r="B223" s="134" t="s">
        <v>412</v>
      </c>
      <c r="C223" s="101">
        <v>132.5</v>
      </c>
      <c r="D223" s="103">
        <v>45132</v>
      </c>
    </row>
    <row r="224" spans="1:4" ht="19.5" customHeight="1" x14ac:dyDescent="0.2">
      <c r="A224" s="61" t="s">
        <v>86</v>
      </c>
      <c r="B224" s="134" t="s">
        <v>83</v>
      </c>
      <c r="C224" s="101">
        <v>132.47</v>
      </c>
      <c r="D224" s="103">
        <v>45133</v>
      </c>
    </row>
    <row r="225" spans="1:4" ht="19.5" customHeight="1" x14ac:dyDescent="0.2">
      <c r="A225" s="61" t="s">
        <v>489</v>
      </c>
      <c r="B225" s="134" t="s">
        <v>83</v>
      </c>
      <c r="C225" s="101">
        <v>131.72</v>
      </c>
      <c r="D225" s="103">
        <v>45132</v>
      </c>
    </row>
    <row r="226" spans="1:4" ht="19.5" customHeight="1" x14ac:dyDescent="0.2">
      <c r="A226" s="61" t="s">
        <v>163</v>
      </c>
      <c r="B226" s="134" t="s">
        <v>132</v>
      </c>
      <c r="C226" s="101">
        <v>126.53</v>
      </c>
      <c r="D226" s="103">
        <v>45132</v>
      </c>
    </row>
    <row r="227" spans="1:4" ht="19.5" customHeight="1" x14ac:dyDescent="0.2">
      <c r="A227" s="61" t="s">
        <v>490</v>
      </c>
      <c r="B227" s="134" t="s">
        <v>491</v>
      </c>
      <c r="C227" s="101">
        <v>125.89</v>
      </c>
      <c r="D227" s="103">
        <v>45119</v>
      </c>
    </row>
    <row r="228" spans="1:4" ht="19.5" customHeight="1" x14ac:dyDescent="0.2">
      <c r="A228" s="61" t="s">
        <v>265</v>
      </c>
      <c r="B228" s="134" t="s">
        <v>266</v>
      </c>
      <c r="C228" s="101">
        <v>122.79</v>
      </c>
      <c r="D228" s="103">
        <v>45132</v>
      </c>
    </row>
    <row r="229" spans="1:4" ht="19.5" customHeight="1" x14ac:dyDescent="0.2">
      <c r="A229" s="61" t="s">
        <v>265</v>
      </c>
      <c r="B229" s="134" t="s">
        <v>266</v>
      </c>
      <c r="C229" s="101">
        <v>122.09</v>
      </c>
      <c r="D229" s="103">
        <v>45133</v>
      </c>
    </row>
    <row r="230" spans="1:4" ht="19.5" customHeight="1" x14ac:dyDescent="0.2">
      <c r="A230" s="61" t="s">
        <v>176</v>
      </c>
      <c r="B230" s="134" t="s">
        <v>227</v>
      </c>
      <c r="C230" s="101">
        <v>118.6</v>
      </c>
      <c r="D230" s="103">
        <v>45119</v>
      </c>
    </row>
    <row r="231" spans="1:4" ht="19.5" customHeight="1" x14ac:dyDescent="0.2">
      <c r="A231" s="61" t="s">
        <v>166</v>
      </c>
      <c r="B231" s="134" t="s">
        <v>492</v>
      </c>
      <c r="C231" s="101">
        <v>117.72</v>
      </c>
      <c r="D231" s="103">
        <v>45119</v>
      </c>
    </row>
    <row r="232" spans="1:4" ht="19.5" customHeight="1" x14ac:dyDescent="0.2">
      <c r="A232" s="61" t="s">
        <v>166</v>
      </c>
      <c r="B232" s="134" t="s">
        <v>492</v>
      </c>
      <c r="C232" s="101">
        <v>117.72</v>
      </c>
      <c r="D232" s="103">
        <v>45127</v>
      </c>
    </row>
    <row r="233" spans="1:4" ht="19.5" customHeight="1" x14ac:dyDescent="0.2">
      <c r="A233" s="61" t="s">
        <v>120</v>
      </c>
      <c r="B233" s="134" t="s">
        <v>119</v>
      </c>
      <c r="C233" s="101">
        <v>117.38</v>
      </c>
      <c r="D233" s="103">
        <v>45112</v>
      </c>
    </row>
    <row r="234" spans="1:4" ht="19.5" customHeight="1" x14ac:dyDescent="0.2">
      <c r="A234" s="61" t="s">
        <v>493</v>
      </c>
      <c r="B234" s="134" t="s">
        <v>494</v>
      </c>
      <c r="C234" s="101">
        <v>116.72</v>
      </c>
      <c r="D234" s="103">
        <v>45125</v>
      </c>
    </row>
    <row r="235" spans="1:4" ht="19.5" customHeight="1" x14ac:dyDescent="0.2">
      <c r="A235" s="61" t="s">
        <v>96</v>
      </c>
      <c r="B235" s="134" t="s">
        <v>167</v>
      </c>
      <c r="C235" s="101">
        <v>113.97</v>
      </c>
      <c r="D235" s="103">
        <v>45127</v>
      </c>
    </row>
    <row r="236" spans="1:4" ht="19.5" customHeight="1" x14ac:dyDescent="0.2">
      <c r="A236" s="61" t="s">
        <v>180</v>
      </c>
      <c r="B236" s="134" t="s">
        <v>179</v>
      </c>
      <c r="C236" s="101">
        <v>112.99</v>
      </c>
      <c r="D236" s="103">
        <v>45119</v>
      </c>
    </row>
    <row r="237" spans="1:4" ht="19.5" customHeight="1" x14ac:dyDescent="0.2">
      <c r="A237" s="61" t="s">
        <v>495</v>
      </c>
      <c r="B237" s="134" t="s">
        <v>244</v>
      </c>
      <c r="C237" s="101">
        <v>110</v>
      </c>
      <c r="D237" s="103">
        <v>45119</v>
      </c>
    </row>
    <row r="238" spans="1:4" ht="19.5" customHeight="1" x14ac:dyDescent="0.2">
      <c r="A238" s="61" t="s">
        <v>270</v>
      </c>
      <c r="B238" s="134" t="s">
        <v>496</v>
      </c>
      <c r="C238" s="101">
        <v>110</v>
      </c>
      <c r="D238" s="103">
        <v>45132</v>
      </c>
    </row>
    <row r="239" spans="1:4" ht="19.5" customHeight="1" x14ac:dyDescent="0.2">
      <c r="A239" s="61" t="s">
        <v>106</v>
      </c>
      <c r="B239" s="134" t="s">
        <v>83</v>
      </c>
      <c r="C239" s="101">
        <v>109.55</v>
      </c>
      <c r="D239" s="103">
        <v>45132</v>
      </c>
    </row>
    <row r="240" spans="1:4" ht="19.5" customHeight="1" x14ac:dyDescent="0.2">
      <c r="A240" s="61" t="s">
        <v>106</v>
      </c>
      <c r="B240" s="134" t="s">
        <v>248</v>
      </c>
      <c r="C240" s="101">
        <v>105.99</v>
      </c>
      <c r="D240" s="103">
        <v>45119</v>
      </c>
    </row>
    <row r="241" spans="1:4" ht="19.5" customHeight="1" x14ac:dyDescent="0.2">
      <c r="A241" s="61" t="s">
        <v>155</v>
      </c>
      <c r="B241" s="134" t="s">
        <v>497</v>
      </c>
      <c r="C241" s="101">
        <v>100</v>
      </c>
      <c r="D241" s="103">
        <v>45119</v>
      </c>
    </row>
    <row r="242" spans="1:4" ht="19.5" customHeight="1" x14ac:dyDescent="0.2">
      <c r="A242" s="61" t="s">
        <v>118</v>
      </c>
      <c r="B242" s="134" t="s">
        <v>498</v>
      </c>
      <c r="C242" s="101">
        <v>99.04</v>
      </c>
      <c r="D242" s="103">
        <v>45119</v>
      </c>
    </row>
    <row r="243" spans="1:4" ht="19.5" customHeight="1" x14ac:dyDescent="0.2">
      <c r="A243" s="61" t="s">
        <v>182</v>
      </c>
      <c r="B243" s="134" t="s">
        <v>101</v>
      </c>
      <c r="C243" s="101">
        <v>98.96</v>
      </c>
      <c r="D243" s="103">
        <v>45126</v>
      </c>
    </row>
    <row r="244" spans="1:4" ht="19.5" customHeight="1" x14ac:dyDescent="0.2">
      <c r="A244" s="61" t="s">
        <v>178</v>
      </c>
      <c r="B244" s="134" t="s">
        <v>179</v>
      </c>
      <c r="C244" s="101">
        <v>96.15</v>
      </c>
      <c r="D244" s="103">
        <v>45119</v>
      </c>
    </row>
    <row r="245" spans="1:4" ht="19.5" customHeight="1" x14ac:dyDescent="0.2">
      <c r="A245" s="61" t="s">
        <v>214</v>
      </c>
      <c r="B245" s="134" t="s">
        <v>83</v>
      </c>
      <c r="C245" s="101">
        <v>90.48</v>
      </c>
      <c r="D245" s="103">
        <v>45119</v>
      </c>
    </row>
    <row r="246" spans="1:4" ht="19.5" customHeight="1" x14ac:dyDescent="0.2">
      <c r="A246" s="61" t="s">
        <v>262</v>
      </c>
      <c r="B246" s="134" t="s">
        <v>251</v>
      </c>
      <c r="C246" s="101">
        <v>89.16</v>
      </c>
      <c r="D246" s="103">
        <v>45126</v>
      </c>
    </row>
    <row r="247" spans="1:4" ht="19.5" customHeight="1" x14ac:dyDescent="0.2">
      <c r="A247" s="61" t="s">
        <v>214</v>
      </c>
      <c r="B247" s="134" t="s">
        <v>499</v>
      </c>
      <c r="C247" s="101">
        <v>87.96</v>
      </c>
      <c r="D247" s="103">
        <v>45119</v>
      </c>
    </row>
    <row r="248" spans="1:4" ht="19.5" customHeight="1" x14ac:dyDescent="0.2">
      <c r="A248" s="61" t="s">
        <v>500</v>
      </c>
      <c r="B248" s="134" t="s">
        <v>259</v>
      </c>
      <c r="C248" s="101">
        <v>87.37</v>
      </c>
      <c r="D248" s="103">
        <v>45119</v>
      </c>
    </row>
    <row r="249" spans="1:4" ht="19.5" customHeight="1" x14ac:dyDescent="0.2">
      <c r="A249" s="61" t="s">
        <v>170</v>
      </c>
      <c r="B249" s="134" t="s">
        <v>501</v>
      </c>
      <c r="C249" s="101">
        <v>85.61</v>
      </c>
      <c r="D249" s="103">
        <v>45119</v>
      </c>
    </row>
    <row r="250" spans="1:4" ht="19.5" customHeight="1" x14ac:dyDescent="0.2">
      <c r="A250" s="61" t="s">
        <v>165</v>
      </c>
      <c r="B250" s="134" t="s">
        <v>194</v>
      </c>
      <c r="C250" s="101">
        <v>80.7</v>
      </c>
      <c r="D250" s="103">
        <v>45126</v>
      </c>
    </row>
    <row r="251" spans="1:4" ht="19.5" customHeight="1" x14ac:dyDescent="0.2">
      <c r="A251" s="61" t="s">
        <v>125</v>
      </c>
      <c r="B251" s="134" t="s">
        <v>498</v>
      </c>
      <c r="C251" s="101">
        <v>80.17</v>
      </c>
      <c r="D251" s="103">
        <v>45119</v>
      </c>
    </row>
    <row r="252" spans="1:4" ht="19.5" customHeight="1" x14ac:dyDescent="0.2">
      <c r="A252" s="61" t="s">
        <v>120</v>
      </c>
      <c r="B252" s="134" t="s">
        <v>119</v>
      </c>
      <c r="C252" s="101">
        <v>79.12</v>
      </c>
      <c r="D252" s="103">
        <v>45125</v>
      </c>
    </row>
    <row r="253" spans="1:4" ht="19.5" customHeight="1" x14ac:dyDescent="0.2">
      <c r="A253" s="61" t="s">
        <v>502</v>
      </c>
      <c r="B253" s="134" t="s">
        <v>503</v>
      </c>
      <c r="C253" s="101">
        <v>76.64</v>
      </c>
      <c r="D253" s="103">
        <v>45119</v>
      </c>
    </row>
    <row r="254" spans="1:4" ht="19.5" customHeight="1" x14ac:dyDescent="0.2">
      <c r="A254" s="61" t="s">
        <v>182</v>
      </c>
      <c r="B254" s="134" t="s">
        <v>95</v>
      </c>
      <c r="C254" s="101">
        <v>75.62</v>
      </c>
      <c r="D254" s="103">
        <v>45119</v>
      </c>
    </row>
    <row r="255" spans="1:4" ht="19.5" customHeight="1" x14ac:dyDescent="0.2">
      <c r="A255" s="61" t="s">
        <v>504</v>
      </c>
      <c r="B255" s="134" t="s">
        <v>333</v>
      </c>
      <c r="C255" s="101">
        <v>75.260000000000005</v>
      </c>
      <c r="D255" s="103">
        <v>45126</v>
      </c>
    </row>
    <row r="256" spans="1:4" ht="19.5" customHeight="1" x14ac:dyDescent="0.2">
      <c r="A256" s="61" t="s">
        <v>126</v>
      </c>
      <c r="B256" s="134" t="s">
        <v>99</v>
      </c>
      <c r="C256" s="101">
        <v>72.959999999999994</v>
      </c>
      <c r="D256" s="103">
        <v>45132</v>
      </c>
    </row>
    <row r="257" spans="1:4" ht="19.5" customHeight="1" x14ac:dyDescent="0.2">
      <c r="A257" s="61" t="s">
        <v>505</v>
      </c>
      <c r="B257" s="134" t="s">
        <v>506</v>
      </c>
      <c r="C257" s="101">
        <v>72.709999999999994</v>
      </c>
      <c r="D257" s="103">
        <v>45119</v>
      </c>
    </row>
    <row r="258" spans="1:4" ht="19.5" customHeight="1" x14ac:dyDescent="0.2">
      <c r="A258" s="61" t="s">
        <v>86</v>
      </c>
      <c r="B258" s="134" t="s">
        <v>83</v>
      </c>
      <c r="C258" s="101">
        <v>70.09</v>
      </c>
      <c r="D258" s="103">
        <v>45126</v>
      </c>
    </row>
    <row r="259" spans="1:4" ht="19.5" customHeight="1" x14ac:dyDescent="0.2">
      <c r="A259" s="61" t="s">
        <v>414</v>
      </c>
      <c r="B259" s="134" t="s">
        <v>507</v>
      </c>
      <c r="C259" s="101">
        <v>69.39</v>
      </c>
      <c r="D259" s="103">
        <v>45133</v>
      </c>
    </row>
    <row r="260" spans="1:4" ht="19.5" customHeight="1" x14ac:dyDescent="0.2">
      <c r="A260" s="61" t="s">
        <v>161</v>
      </c>
      <c r="B260" s="134" t="s">
        <v>83</v>
      </c>
      <c r="C260" s="101">
        <v>67.209999999999994</v>
      </c>
      <c r="D260" s="103">
        <v>45133</v>
      </c>
    </row>
    <row r="261" spans="1:4" ht="19.5" customHeight="1" x14ac:dyDescent="0.2">
      <c r="A261" s="61" t="s">
        <v>270</v>
      </c>
      <c r="B261" s="134" t="s">
        <v>101</v>
      </c>
      <c r="C261" s="101">
        <v>65</v>
      </c>
      <c r="D261" s="103">
        <v>45126</v>
      </c>
    </row>
    <row r="262" spans="1:4" ht="19.5" customHeight="1" x14ac:dyDescent="0.2">
      <c r="A262" s="61" t="s">
        <v>186</v>
      </c>
      <c r="B262" s="134" t="s">
        <v>119</v>
      </c>
      <c r="C262" s="101">
        <v>64.98</v>
      </c>
      <c r="D262" s="103">
        <v>45125</v>
      </c>
    </row>
    <row r="263" spans="1:4" ht="19.5" customHeight="1" x14ac:dyDescent="0.2">
      <c r="A263" s="61" t="s">
        <v>165</v>
      </c>
      <c r="B263" s="134" t="s">
        <v>156</v>
      </c>
      <c r="C263" s="101">
        <v>64.56</v>
      </c>
      <c r="D263" s="103">
        <v>45133</v>
      </c>
    </row>
    <row r="264" spans="1:4" ht="19.5" customHeight="1" x14ac:dyDescent="0.2">
      <c r="A264" s="61" t="s">
        <v>96</v>
      </c>
      <c r="B264" s="134" t="s">
        <v>103</v>
      </c>
      <c r="C264" s="101">
        <v>62.07</v>
      </c>
      <c r="D264" s="103">
        <v>45119</v>
      </c>
    </row>
    <row r="265" spans="1:4" ht="19.5" customHeight="1" x14ac:dyDescent="0.2">
      <c r="A265" s="61" t="s">
        <v>169</v>
      </c>
      <c r="B265" s="134" t="s">
        <v>119</v>
      </c>
      <c r="C265" s="101">
        <v>60.78</v>
      </c>
      <c r="D265" s="103">
        <v>45125</v>
      </c>
    </row>
    <row r="266" spans="1:4" ht="19.5" customHeight="1" x14ac:dyDescent="0.2">
      <c r="A266" s="61" t="s">
        <v>508</v>
      </c>
      <c r="B266" s="134" t="s">
        <v>509</v>
      </c>
      <c r="C266" s="101">
        <v>57.71</v>
      </c>
      <c r="D266" s="103">
        <v>45119</v>
      </c>
    </row>
    <row r="267" spans="1:4" ht="19.5" customHeight="1" x14ac:dyDescent="0.2">
      <c r="A267" s="61" t="s">
        <v>510</v>
      </c>
      <c r="B267" s="134" t="s">
        <v>263</v>
      </c>
      <c r="C267" s="101">
        <v>56.59</v>
      </c>
      <c r="D267" s="103">
        <v>45132</v>
      </c>
    </row>
    <row r="268" spans="1:4" ht="19.5" customHeight="1" x14ac:dyDescent="0.2">
      <c r="A268" s="61" t="s">
        <v>102</v>
      </c>
      <c r="B268" s="134" t="s">
        <v>84</v>
      </c>
      <c r="C268" s="101">
        <v>55</v>
      </c>
      <c r="D268" s="103">
        <v>45119</v>
      </c>
    </row>
    <row r="269" spans="1:4" ht="19.5" customHeight="1" x14ac:dyDescent="0.2">
      <c r="A269" s="61" t="s">
        <v>219</v>
      </c>
      <c r="B269" s="134" t="s">
        <v>99</v>
      </c>
      <c r="C269" s="101">
        <v>53.37</v>
      </c>
      <c r="D269" s="103">
        <v>45119</v>
      </c>
    </row>
    <row r="270" spans="1:4" ht="19.5" customHeight="1" x14ac:dyDescent="0.2">
      <c r="A270" s="61" t="s">
        <v>220</v>
      </c>
      <c r="B270" s="134" t="s">
        <v>123</v>
      </c>
      <c r="C270" s="101">
        <v>50</v>
      </c>
      <c r="D270" s="103">
        <v>45126</v>
      </c>
    </row>
    <row r="271" spans="1:4" ht="19.5" customHeight="1" x14ac:dyDescent="0.2">
      <c r="A271" s="61" t="s">
        <v>102</v>
      </c>
      <c r="B271" s="134" t="s">
        <v>84</v>
      </c>
      <c r="C271" s="101">
        <v>49.75</v>
      </c>
      <c r="D271" s="103">
        <v>45119</v>
      </c>
    </row>
    <row r="272" spans="1:4" ht="19.5" customHeight="1" x14ac:dyDescent="0.2">
      <c r="A272" s="61" t="s">
        <v>168</v>
      </c>
      <c r="B272" s="134" t="s">
        <v>511</v>
      </c>
      <c r="C272" s="101">
        <v>49</v>
      </c>
      <c r="D272" s="103">
        <v>45132</v>
      </c>
    </row>
    <row r="273" spans="1:4" ht="19.5" customHeight="1" x14ac:dyDescent="0.2">
      <c r="A273" s="61" t="s">
        <v>512</v>
      </c>
      <c r="B273" s="134" t="s">
        <v>513</v>
      </c>
      <c r="C273" s="101">
        <v>42.57</v>
      </c>
      <c r="D273" s="103">
        <v>45125</v>
      </c>
    </row>
    <row r="274" spans="1:4" ht="19.5" customHeight="1" x14ac:dyDescent="0.2">
      <c r="A274" s="61" t="s">
        <v>96</v>
      </c>
      <c r="B274" s="134" t="s">
        <v>272</v>
      </c>
      <c r="C274" s="101">
        <v>39.24</v>
      </c>
      <c r="D274" s="103">
        <v>45133</v>
      </c>
    </row>
    <row r="275" spans="1:4" ht="19.5" customHeight="1" x14ac:dyDescent="0.2">
      <c r="A275" s="61" t="s">
        <v>514</v>
      </c>
      <c r="B275" s="134" t="s">
        <v>83</v>
      </c>
      <c r="C275" s="101">
        <v>39</v>
      </c>
      <c r="D275" s="103">
        <v>45119</v>
      </c>
    </row>
    <row r="276" spans="1:4" ht="19.5" customHeight="1" x14ac:dyDescent="0.2">
      <c r="A276" s="61" t="s">
        <v>515</v>
      </c>
      <c r="B276" s="134" t="s">
        <v>516</v>
      </c>
      <c r="C276" s="101">
        <v>38.89</v>
      </c>
      <c r="D276" s="103">
        <v>45119</v>
      </c>
    </row>
    <row r="277" spans="1:4" ht="19.5" customHeight="1" x14ac:dyDescent="0.2">
      <c r="A277" s="61" t="s">
        <v>517</v>
      </c>
      <c r="B277" s="134" t="s">
        <v>518</v>
      </c>
      <c r="C277" s="101">
        <v>36.61</v>
      </c>
      <c r="D277" s="103">
        <v>45119</v>
      </c>
    </row>
    <row r="278" spans="1:4" ht="19.5" customHeight="1" x14ac:dyDescent="0.2">
      <c r="A278" s="61" t="s">
        <v>181</v>
      </c>
      <c r="B278" s="134" t="s">
        <v>119</v>
      </c>
      <c r="C278" s="101">
        <v>33.409999999999997</v>
      </c>
      <c r="D278" s="103">
        <v>45125</v>
      </c>
    </row>
    <row r="279" spans="1:4" ht="19.5" customHeight="1" x14ac:dyDescent="0.2">
      <c r="A279" s="61" t="s">
        <v>519</v>
      </c>
      <c r="B279" s="134" t="s">
        <v>520</v>
      </c>
      <c r="C279" s="101">
        <v>30</v>
      </c>
      <c r="D279" s="103">
        <v>45125</v>
      </c>
    </row>
    <row r="280" spans="1:4" ht="19.5" customHeight="1" x14ac:dyDescent="0.2">
      <c r="A280" s="61" t="s">
        <v>521</v>
      </c>
      <c r="B280" s="134" t="s">
        <v>522</v>
      </c>
      <c r="C280" s="101">
        <v>30</v>
      </c>
      <c r="D280" s="103">
        <v>45125</v>
      </c>
    </row>
    <row r="281" spans="1:4" ht="19.5" customHeight="1" x14ac:dyDescent="0.2">
      <c r="A281" s="61" t="s">
        <v>523</v>
      </c>
      <c r="B281" s="134" t="s">
        <v>524</v>
      </c>
      <c r="C281" s="101">
        <v>28.92</v>
      </c>
      <c r="D281" s="103">
        <v>45112</v>
      </c>
    </row>
    <row r="282" spans="1:4" ht="19.5" customHeight="1" x14ac:dyDescent="0.2">
      <c r="A282" s="61" t="s">
        <v>525</v>
      </c>
      <c r="B282" s="134" t="s">
        <v>83</v>
      </c>
      <c r="C282" s="101">
        <v>28.82</v>
      </c>
      <c r="D282" s="103">
        <v>45126</v>
      </c>
    </row>
    <row r="283" spans="1:4" ht="19.5" customHeight="1" x14ac:dyDescent="0.2">
      <c r="A283" s="61" t="s">
        <v>526</v>
      </c>
      <c r="B283" s="134" t="s">
        <v>129</v>
      </c>
      <c r="C283" s="101">
        <v>28</v>
      </c>
      <c r="D283" s="103">
        <v>45126</v>
      </c>
    </row>
    <row r="284" spans="1:4" ht="19.5" customHeight="1" x14ac:dyDescent="0.2">
      <c r="A284" s="61" t="s">
        <v>269</v>
      </c>
      <c r="B284" s="134" t="s">
        <v>527</v>
      </c>
      <c r="C284" s="101">
        <v>26.93</v>
      </c>
      <c r="D284" s="103">
        <v>45112</v>
      </c>
    </row>
    <row r="285" spans="1:4" ht="19.5" customHeight="1" x14ac:dyDescent="0.2">
      <c r="A285" s="61" t="s">
        <v>528</v>
      </c>
      <c r="B285" s="134" t="s">
        <v>83</v>
      </c>
      <c r="C285" s="101">
        <v>24.45</v>
      </c>
      <c r="D285" s="103">
        <v>45133</v>
      </c>
    </row>
    <row r="286" spans="1:4" ht="19.5" customHeight="1" x14ac:dyDescent="0.2">
      <c r="A286" s="61" t="s">
        <v>106</v>
      </c>
      <c r="B286" s="134" t="s">
        <v>239</v>
      </c>
      <c r="C286" s="101">
        <v>23.98</v>
      </c>
      <c r="D286" s="103">
        <v>45119</v>
      </c>
    </row>
    <row r="287" spans="1:4" ht="19.5" customHeight="1" x14ac:dyDescent="0.2">
      <c r="A287" s="61" t="s">
        <v>529</v>
      </c>
      <c r="B287" s="134" t="s">
        <v>83</v>
      </c>
      <c r="C287" s="101">
        <v>23</v>
      </c>
      <c r="D287" s="103">
        <v>45132</v>
      </c>
    </row>
    <row r="288" spans="1:4" ht="19.5" customHeight="1" x14ac:dyDescent="0.2">
      <c r="A288" s="61" t="s">
        <v>182</v>
      </c>
      <c r="B288" s="134" t="s">
        <v>101</v>
      </c>
      <c r="C288" s="101">
        <v>21</v>
      </c>
      <c r="D288" s="103">
        <v>45132</v>
      </c>
    </row>
    <row r="289" spans="1:4" ht="19.5" customHeight="1" x14ac:dyDescent="0.2">
      <c r="A289" s="61" t="s">
        <v>122</v>
      </c>
      <c r="B289" s="134" t="s">
        <v>128</v>
      </c>
      <c r="C289" s="101">
        <v>19.98</v>
      </c>
      <c r="D289" s="103">
        <v>45133</v>
      </c>
    </row>
    <row r="290" spans="1:4" ht="19.5" customHeight="1" x14ac:dyDescent="0.2">
      <c r="A290" s="61" t="s">
        <v>517</v>
      </c>
      <c r="B290" s="134" t="s">
        <v>230</v>
      </c>
      <c r="C290" s="101">
        <v>18.97</v>
      </c>
      <c r="D290" s="103">
        <v>45125</v>
      </c>
    </row>
    <row r="291" spans="1:4" ht="19.5" customHeight="1" x14ac:dyDescent="0.2">
      <c r="A291" s="61" t="s">
        <v>264</v>
      </c>
      <c r="B291" s="134" t="s">
        <v>530</v>
      </c>
      <c r="C291" s="101">
        <v>17.489999999999998</v>
      </c>
      <c r="D291" s="103">
        <v>45119</v>
      </c>
    </row>
    <row r="292" spans="1:4" ht="19.5" customHeight="1" x14ac:dyDescent="0.2">
      <c r="A292" s="61" t="s">
        <v>531</v>
      </c>
      <c r="B292" s="134" t="s">
        <v>532</v>
      </c>
      <c r="C292" s="101">
        <v>16.18</v>
      </c>
      <c r="D292" s="103">
        <v>45132</v>
      </c>
    </row>
    <row r="293" spans="1:4" ht="19.5" customHeight="1" x14ac:dyDescent="0.2">
      <c r="A293" s="61" t="s">
        <v>268</v>
      </c>
      <c r="B293" s="134" t="s">
        <v>533</v>
      </c>
      <c r="C293" s="101">
        <v>15</v>
      </c>
      <c r="D293" s="103">
        <v>45119</v>
      </c>
    </row>
    <row r="294" spans="1:4" ht="19.5" customHeight="1" x14ac:dyDescent="0.2">
      <c r="A294" s="61" t="s">
        <v>273</v>
      </c>
      <c r="B294" s="134" t="s">
        <v>95</v>
      </c>
      <c r="C294" s="101">
        <v>11.99</v>
      </c>
      <c r="D294" s="103">
        <v>45132</v>
      </c>
    </row>
    <row r="295" spans="1:4" ht="19.5" customHeight="1" x14ac:dyDescent="0.2">
      <c r="A295" s="61" t="s">
        <v>228</v>
      </c>
      <c r="B295" s="134" t="s">
        <v>85</v>
      </c>
      <c r="C295" s="101">
        <v>11.13</v>
      </c>
      <c r="D295" s="103">
        <v>45119</v>
      </c>
    </row>
    <row r="296" spans="1:4" ht="19.5" customHeight="1" x14ac:dyDescent="0.2">
      <c r="A296" s="61" t="s">
        <v>534</v>
      </c>
      <c r="B296" s="134" t="s">
        <v>119</v>
      </c>
      <c r="C296" s="101">
        <v>7.53</v>
      </c>
      <c r="D296" s="103">
        <v>45125</v>
      </c>
    </row>
    <row r="297" spans="1:4" ht="19.5" customHeight="1" x14ac:dyDescent="0.2">
      <c r="A297" s="61" t="s">
        <v>197</v>
      </c>
      <c r="B297" s="134" t="s">
        <v>535</v>
      </c>
      <c r="C297" s="101">
        <v>4.78</v>
      </c>
      <c r="D297" s="103">
        <v>45133</v>
      </c>
    </row>
    <row r="298" spans="1:4" ht="19.5" customHeight="1" x14ac:dyDescent="0.2">
      <c r="A298" s="61" t="s">
        <v>536</v>
      </c>
      <c r="B298" s="134" t="s">
        <v>537</v>
      </c>
      <c r="C298" s="101">
        <v>4.72</v>
      </c>
      <c r="D298" s="103">
        <v>45119</v>
      </c>
    </row>
    <row r="299" spans="1:4" ht="19.5" customHeight="1" x14ac:dyDescent="0.2">
      <c r="A299" s="61" t="s">
        <v>274</v>
      </c>
      <c r="B299" s="134" t="s">
        <v>275</v>
      </c>
      <c r="C299" s="101">
        <v>4.22</v>
      </c>
      <c r="D299" s="103">
        <v>45119</v>
      </c>
    </row>
    <row r="300" spans="1:4" ht="19.5" customHeight="1" x14ac:dyDescent="0.2">
      <c r="A300" s="138"/>
      <c r="B300" s="134"/>
      <c r="C300" s="140"/>
      <c r="D300" s="139"/>
    </row>
    <row r="301" spans="1:4" ht="19.5" customHeight="1" thickBot="1" x14ac:dyDescent="0.25">
      <c r="A301" s="138"/>
      <c r="B301" s="134"/>
      <c r="C301" s="141">
        <f>SUM(C5:C300)</f>
        <v>1377513.7699999986</v>
      </c>
      <c r="D301" s="142"/>
    </row>
    <row r="302" spans="1:4" ht="19.5" customHeight="1" thickTop="1" thickBot="1" x14ac:dyDescent="0.25">
      <c r="A302" s="143"/>
      <c r="B302" s="144"/>
      <c r="C302" s="145"/>
      <c r="D302" s="14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2023-08-23T19:13:38Z</dcterms:modified>
</cp:coreProperties>
</file>