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H:\BOT\October 2023\"/>
    </mc:Choice>
  </mc:AlternateContent>
  <xr:revisionPtr revIDLastSave="0" documentId="13_ncr:1_{A4CE2D9F-A01E-46C9-AE5E-309B4AFFC41D}" xr6:coauthVersionLast="36" xr6:coauthVersionMax="36" xr10:uidLastSave="{00000000-0000-0000-0000-000000000000}"/>
  <bookViews>
    <workbookView xWindow="0" yWindow="0" windowWidth="23040" windowHeight="9060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L8" i="16" l="1"/>
  <c r="D9" i="9"/>
  <c r="D38" i="15" l="1"/>
  <c r="M8" i="16"/>
  <c r="F18" i="15"/>
  <c r="D30" i="9"/>
  <c r="B8" i="16"/>
  <c r="B9" i="9"/>
  <c r="F12" i="15" l="1"/>
  <c r="C33" i="9"/>
  <c r="C31" i="9"/>
  <c r="C32" i="9"/>
  <c r="F38" i="15" l="1"/>
  <c r="P22" i="16" l="1"/>
  <c r="K22" i="16"/>
  <c r="E21" i="9" l="1"/>
  <c r="L24" i="16" l="1"/>
  <c r="N24" i="16"/>
  <c r="E14" i="16" l="1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5" i="16"/>
  <c r="C25" i="16"/>
  <c r="D24" i="16"/>
  <c r="G24" i="16"/>
  <c r="H24" i="16"/>
  <c r="I24" i="16"/>
  <c r="J24" i="16"/>
  <c r="B24" i="16"/>
  <c r="F14" i="16" l="1"/>
  <c r="P23" i="16"/>
  <c r="K23" i="16"/>
  <c r="F24" i="16"/>
  <c r="C38" i="15" l="1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4" i="16" l="1"/>
  <c r="J25" i="16"/>
  <c r="P18" i="16" l="1"/>
  <c r="P19" i="16"/>
  <c r="P20" i="16"/>
  <c r="P21" i="16"/>
  <c r="P17" i="16"/>
  <c r="P15" i="16"/>
  <c r="O14" i="16"/>
  <c r="P24" i="16" l="1"/>
  <c r="O25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28" i="9"/>
  <c r="C16" i="9"/>
  <c r="C37" i="9" l="1"/>
  <c r="K15" i="16"/>
  <c r="E52" i="15"/>
  <c r="K14" i="16" l="1"/>
  <c r="L14" i="16" l="1"/>
  <c r="D25" i="16"/>
  <c r="B25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5" i="16"/>
  <c r="G25" i="16"/>
  <c r="I25" i="16"/>
  <c r="C54" i="15"/>
  <c r="F25" i="16"/>
  <c r="H12" i="15"/>
  <c r="G12" i="15"/>
  <c r="E16" i="9"/>
  <c r="I43" i="15"/>
  <c r="H43" i="15"/>
  <c r="L25" i="16"/>
  <c r="D16" i="9"/>
  <c r="H25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5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5" i="16" s="1"/>
  <c r="P14" i="16" l="1"/>
  <c r="P25" i="16" s="1"/>
</calcChain>
</file>

<file path=xl/sharedStrings.xml><?xml version="1.0" encoding="utf-8"?>
<sst xmlns="http://schemas.openxmlformats.org/spreadsheetml/2006/main" count="790" uniqueCount="564">
  <si>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</si>
  <si>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</si>
  <si>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</si>
  <si>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</si>
  <si>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</si>
  <si>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</si>
  <si>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</si>
  <si>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</si>
  <si>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</si>
  <si>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</si>
  <si>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</si>
  <si>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</si>
  <si>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</si>
  <si>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</si>
  <si>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</si>
  <si>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</si>
  <si>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</si>
  <si>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</si>
  <si>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</si>
  <si>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</si>
  <si>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</si>
  <si>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</si>
  <si>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</si>
  <si>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</si>
  <si>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</si>
  <si>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</si>
  <si>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</si>
  <si>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</si>
  <si>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</si>
  <si>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</si>
  <si>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</si>
  <si>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</si>
  <si>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</si>
  <si>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</si>
  <si>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</si>
  <si>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</si>
  <si>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</si>
  <si>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</si>
  <si>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</si>
  <si>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</si>
  <si>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</si>
  <si>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</si>
  <si>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</si>
  <si>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</si>
  <si>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</si>
  <si>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</si>
  <si>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</si>
  <si>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</si>
  <si>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</si>
  <si>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</si>
  <si>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</si>
  <si>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</si>
  <si>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</si>
  <si>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</si>
  <si>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</si>
  <si>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</si>
  <si>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</si>
  <si>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</si>
  <si>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</si>
  <si>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</si>
  <si>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</si>
  <si>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</si>
  <si>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</si>
  <si>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</si>
  <si>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</si>
  <si>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</si>
  <si>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</si>
  <si>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</si>
  <si>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</si>
  <si>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</si>
  <si>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</si>
  <si>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</si>
  <si>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</si>
  <si>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</si>
  <si>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</si>
  <si>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</si>
  <si>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</si>
  <si>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</si>
  <si>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</si>
  <si>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</si>
  <si>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</si>
  <si>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</si>
  <si>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</si>
  <si>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</si>
  <si>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</si>
  <si>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</si>
  <si>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</si>
  <si>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</si>
  <si>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</si>
  <si>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</si>
  <si>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</si>
  <si>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</si>
  <si>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</si>
  <si>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</si>
  <si>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</si>
  <si>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</si>
  <si>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</si>
  <si>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</si>
  <si>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</si>
  <si>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</si>
  <si>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</si>
  <si>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</si>
  <si>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</si>
  <si>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</si>
  <si>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</si>
  <si>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</si>
  <si>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</si>
  <si>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</si>
  <si>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</si>
  <si>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</si>
  <si>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</si>
  <si>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</si>
  <si>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</si>
  <si>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</si>
  <si>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Ronnie G. Brooks</t>
  </si>
  <si>
    <t>CE-Travel</t>
  </si>
  <si>
    <t>Stephanie M. Maultsby</t>
  </si>
  <si>
    <t>Follett Higher Education Group</t>
  </si>
  <si>
    <t>Community Health-Supplies</t>
  </si>
  <si>
    <t>Steve Treese</t>
  </si>
  <si>
    <t>Hugo Sierra</t>
  </si>
  <si>
    <t>YBP Library Services</t>
  </si>
  <si>
    <t>Bar None Country Store</t>
  </si>
  <si>
    <t>Biology-Supplies</t>
  </si>
  <si>
    <t>2022/2023</t>
  </si>
  <si>
    <t>Sunbeam Foods, Inc</t>
  </si>
  <si>
    <t>Nursing-Supplies</t>
  </si>
  <si>
    <t>Procurement Card-Departmental Charges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</si>
  <si>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</si>
  <si>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</si>
  <si>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</si>
  <si>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</si>
  <si>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</si>
  <si>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</si>
  <si>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</si>
  <si>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</si>
  <si>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</si>
  <si>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</si>
  <si>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</si>
  <si>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</si>
  <si>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</si>
  <si>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</si>
  <si>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Shell Energy Solutions</t>
  </si>
  <si>
    <t>Thomson Reuters-West</t>
  </si>
  <si>
    <t>ATMOS ENERGY</t>
  </si>
  <si>
    <t>ISS-Internet Services</t>
  </si>
  <si>
    <t>Fire Academy-Supplies</t>
  </si>
  <si>
    <t>Worth Hydrochem of Central Tex</t>
  </si>
  <si>
    <t>President's Office-Sponsorship</t>
  </si>
  <si>
    <t>Central Duplicating-Copier Leases</t>
  </si>
  <si>
    <t>Student Support Services-Telephone</t>
  </si>
  <si>
    <t>Smoot-Anderson Company, Inc.</t>
  </si>
  <si>
    <t>Medline Industries, Inc</t>
  </si>
  <si>
    <t>Green Life Interiors</t>
  </si>
  <si>
    <t>Dupuy Oxygen &amp; Supply Co.</t>
  </si>
  <si>
    <t>ATT Mobility</t>
  </si>
  <si>
    <t>MEOC-Telephone</t>
  </si>
  <si>
    <t>Texas Dept of Public Safety</t>
  </si>
  <si>
    <t>Steven W. Wenzel</t>
  </si>
  <si>
    <t>Shauntoniqua C. Clayton</t>
  </si>
  <si>
    <t>Hole in the Roof Marketing</t>
  </si>
  <si>
    <t>Firmin Business Forms, Inc.</t>
  </si>
  <si>
    <t>Auto-Chlor System</t>
  </si>
  <si>
    <t>Jason N. Ehler</t>
  </si>
  <si>
    <t>SBDC-Travel</t>
  </si>
  <si>
    <t>Sharon S. Smith</t>
  </si>
  <si>
    <t>Mirion Technologies (GDS) Inc</t>
  </si>
  <si>
    <t>Texas Golf Karts</t>
  </si>
  <si>
    <t>Embassy RMS</t>
  </si>
  <si>
    <t>Allison L. Halbert</t>
  </si>
  <si>
    <t>NEI Datacom</t>
  </si>
  <si>
    <t>Gale/Cengage Learning</t>
  </si>
  <si>
    <t>P&amp;E Mechanical Contractors LLC</t>
  </si>
  <si>
    <t>Esquire of Texas</t>
  </si>
  <si>
    <t>Respiratory Care-Supplies</t>
  </si>
  <si>
    <t>Continuing Education-Advertising</t>
  </si>
  <si>
    <t>Jim Turner Chevrolet</t>
  </si>
  <si>
    <t>Workforce-Advertising</t>
  </si>
  <si>
    <t>Library-Database Software</t>
  </si>
  <si>
    <t>Q1 Media, Inc</t>
  </si>
  <si>
    <t>Audacy Operations Inc</t>
  </si>
  <si>
    <t>4IMPRINT, Inc.</t>
  </si>
  <si>
    <t>Joe W Fly Co., Inc</t>
  </si>
  <si>
    <t>Global Financial Aid Services</t>
  </si>
  <si>
    <t>Financial Aid-File Reviews</t>
  </si>
  <si>
    <t>Ingram Library Services, Inc.</t>
  </si>
  <si>
    <t>A&amp;D Tests, Inc.</t>
  </si>
  <si>
    <t>Library-Supplies</t>
  </si>
  <si>
    <t>HCS Inc</t>
  </si>
  <si>
    <t>TK Elevator Corporation</t>
  </si>
  <si>
    <t>MCC Foundation</t>
  </si>
  <si>
    <t>CE-Consultant Instruction</t>
  </si>
  <si>
    <t>Heart of Texas Workforce Dev.</t>
  </si>
  <si>
    <t>Adult Education-Infrastructure Costs</t>
  </si>
  <si>
    <t>Med Lab-Supplies</t>
  </si>
  <si>
    <t>John Scammell</t>
  </si>
  <si>
    <t>Ranch-Farrier Services</t>
  </si>
  <si>
    <t>Airgas USA, LLC</t>
  </si>
  <si>
    <t>Library-Periodicals</t>
  </si>
  <si>
    <t>Chemistry-Supplies</t>
  </si>
  <si>
    <t>Adult Education-Telephone</t>
  </si>
  <si>
    <t>Ridgewood Country Club</t>
  </si>
  <si>
    <t>Greater Waco Chamber</t>
  </si>
  <si>
    <t>ISS-Cloud Storage</t>
  </si>
  <si>
    <t>Art-Supplies</t>
  </si>
  <si>
    <t>Johnette McKown</t>
  </si>
  <si>
    <t>Inceptia</t>
  </si>
  <si>
    <t>Athletics-Telephone</t>
  </si>
  <si>
    <t>Tuition--Non Credit VOC</t>
  </si>
  <si>
    <t>Tuition--Non/Credit Community Programs</t>
  </si>
  <si>
    <t>CDARS 13-week matures 10/12/23</t>
  </si>
  <si>
    <t>MES-Texas</t>
  </si>
  <si>
    <t>ESEC-Supplies</t>
  </si>
  <si>
    <t>GotIt! Inc.</t>
  </si>
  <si>
    <t>Pura Vida Paddle LLC</t>
  </si>
  <si>
    <t>Woodwind &amp; Brasswind</t>
  </si>
  <si>
    <t>Music-Supplies</t>
  </si>
  <si>
    <t>Professional Development-Supplies</t>
  </si>
  <si>
    <t>Tarpley Music Co., Inc.</t>
  </si>
  <si>
    <t>Health Professions-Immunization Tracking</t>
  </si>
  <si>
    <t>855bugs.com</t>
  </si>
  <si>
    <t>Central Utilities-Pest Control</t>
  </si>
  <si>
    <t>Elsevier, Inc.</t>
  </si>
  <si>
    <t>Nursing-Exit Exams</t>
  </si>
  <si>
    <t>Myatt Fuels LLC</t>
  </si>
  <si>
    <t>Adult Education-Supplies</t>
  </si>
  <si>
    <t>Brazos Media Technologies, LLC</t>
  </si>
  <si>
    <t>Baker &amp; Taylor Books</t>
  </si>
  <si>
    <t>Coca-Cola Southwest Beverages</t>
  </si>
  <si>
    <t>ISS-Technical Maintenance Supplies</t>
  </si>
  <si>
    <t>Food Services-Catering</t>
  </si>
  <si>
    <t>United Refrigeration, Inc.</t>
  </si>
  <si>
    <t>IDEXX Distribution, Inc</t>
  </si>
  <si>
    <t>Vet Tech-Software Maintenance</t>
  </si>
  <si>
    <t>Open Text Inc</t>
  </si>
  <si>
    <t>Joey DeLeon</t>
  </si>
  <si>
    <t>Vet Tech-Farrier Services</t>
  </si>
  <si>
    <t>Purvis Industries</t>
  </si>
  <si>
    <t>Paralegal-Online Access</t>
  </si>
  <si>
    <t>Marighny E. Dutton</t>
  </si>
  <si>
    <t>Demco Inc</t>
  </si>
  <si>
    <t>Samantha R. Henry</t>
  </si>
  <si>
    <t>First Response</t>
  </si>
  <si>
    <t>Rio Brazos Cuisine</t>
  </si>
  <si>
    <t>Student Resources-Telephone</t>
  </si>
  <si>
    <t>Stephen M. Benson</t>
  </si>
  <si>
    <t>Sheet Music Plus</t>
  </si>
  <si>
    <t>Courtney Watson</t>
  </si>
  <si>
    <t>Sherwin-Williams</t>
  </si>
  <si>
    <t>H.B. Blake Company, Inc.</t>
  </si>
  <si>
    <t>Latasha T. Davis</t>
  </si>
  <si>
    <t>CREW-Travel</t>
  </si>
  <si>
    <t>Dylan T. Mahanay</t>
  </si>
  <si>
    <t>Kevin G. Lightfoot</t>
  </si>
  <si>
    <t>Aug</t>
  </si>
  <si>
    <t>Sept</t>
  </si>
  <si>
    <t>One month or 8.33% into the fiscal year</t>
  </si>
  <si>
    <t>2023/2024</t>
  </si>
  <si>
    <t>Budget</t>
  </si>
  <si>
    <t>Thru Sept 2022</t>
  </si>
  <si>
    <t>Thru Sept 2023</t>
  </si>
  <si>
    <t>Sept '22/Sept '23</t>
  </si>
  <si>
    <t>Sept '23/Budget</t>
  </si>
  <si>
    <t>Aug '23/Sept '23</t>
  </si>
  <si>
    <t>Expenditures for September 2023</t>
  </si>
  <si>
    <t>Insurance-Property Renewal</t>
  </si>
  <si>
    <t>Bookstore-Financial Aid</t>
  </si>
  <si>
    <t>Ellucian Inc</t>
  </si>
  <si>
    <t>ISS-Subscription Software and Cloud Software Renewal</t>
  </si>
  <si>
    <t>KHT Electronics</t>
  </si>
  <si>
    <t>ISS-Conference Center Upgrade</t>
  </si>
  <si>
    <t>HUB International</t>
  </si>
  <si>
    <t>General Insurance-Renewal</t>
  </si>
  <si>
    <t>ISS-Cloud Software</t>
  </si>
  <si>
    <t>Missouri Great Dane</t>
  </si>
  <si>
    <t>Reskilling Grant-Classroom Trailer</t>
  </si>
  <si>
    <t>Claims Administrative Services</t>
  </si>
  <si>
    <t>Human Services-Worker's Comp</t>
  </si>
  <si>
    <t>MedHub LLC</t>
  </si>
  <si>
    <t>Health Professions-EValue Allied Health Subscription Fee</t>
  </si>
  <si>
    <t>Turnitin LLC</t>
  </si>
  <si>
    <t>Center for Teaching and Learning-Software Renewal</t>
  </si>
  <si>
    <t>JourneyEd.com, Inc</t>
  </si>
  <si>
    <t>ISS-Adobe Renewal</t>
  </si>
  <si>
    <t>Insight Public Sector Inc</t>
  </si>
  <si>
    <t>ISS-Veeam Backup Software</t>
  </si>
  <si>
    <t>Medco Supply Company</t>
  </si>
  <si>
    <t>Athletic Trainer-Supplies</t>
  </si>
  <si>
    <t>Athletics-Student Housing Rent</t>
  </si>
  <si>
    <t>Motimatic BPC</t>
  </si>
  <si>
    <t>Pharos Resources LLC</t>
  </si>
  <si>
    <t>ISS-Software License Renewal</t>
  </si>
  <si>
    <t>Waco Transit</t>
  </si>
  <si>
    <t>Title IX-Supplies</t>
  </si>
  <si>
    <t>Siteimprove, Inc</t>
  </si>
  <si>
    <t>Marcom-Software Renewal</t>
  </si>
  <si>
    <t>Continuing Education-2023 Fall CE Schedule</t>
  </si>
  <si>
    <t>Bain Paper Company</t>
  </si>
  <si>
    <t>Watermark Insights, LLC</t>
  </si>
  <si>
    <t>Research, Plan&amp; Tech-Software License Renewal</t>
  </si>
  <si>
    <t>BSN Sports, LLC</t>
  </si>
  <si>
    <t>Athletics-Supplies</t>
  </si>
  <si>
    <t>MAC Building-Texas Tech Suite</t>
  </si>
  <si>
    <t>AACC</t>
  </si>
  <si>
    <t>NSO</t>
  </si>
  <si>
    <t>Health Professionals-Student Liability Insurance</t>
  </si>
  <si>
    <t>Foundation-Donations</t>
  </si>
  <si>
    <t>Music-English Horn</t>
  </si>
  <si>
    <t>Financial Aid-Outreach Repayment</t>
  </si>
  <si>
    <t>EBSCO Information Services</t>
  </si>
  <si>
    <t>UWorld</t>
  </si>
  <si>
    <t>Nursing-Self Assessment Tests</t>
  </si>
  <si>
    <t>Casco Industries</t>
  </si>
  <si>
    <t>ProQuest LLC</t>
  </si>
  <si>
    <t>ReSkilling Grant-Mobile Classroom</t>
  </si>
  <si>
    <t>Texas State Library</t>
  </si>
  <si>
    <t>TRACSYSTEMS, Inc.</t>
  </si>
  <si>
    <t>ISS-Uniprint Software Maintenance</t>
  </si>
  <si>
    <t>SmarterServices, LLC</t>
  </si>
  <si>
    <t>Center for Teaching &amp; Learning-Software Renewal</t>
  </si>
  <si>
    <t>Cottonwood Creek Golf Course</t>
  </si>
  <si>
    <t>Men's Golf</t>
  </si>
  <si>
    <t>Clover Learning, Inc.</t>
  </si>
  <si>
    <t>Radiology-Student Learning Platform</t>
  </si>
  <si>
    <t>Precision Wraps LLC</t>
  </si>
  <si>
    <t>Reskilling Grant-Wrap for Mobile Classroom</t>
  </si>
  <si>
    <t>Varsity Spirit Fashions &amp; Supp</t>
  </si>
  <si>
    <t>Dance-Uniforms</t>
  </si>
  <si>
    <t>Bookstore-Department Charges</t>
  </si>
  <si>
    <t>Upward Bound-Online Tutoring Software Renewal</t>
  </si>
  <si>
    <t>Jaynes, Reitmeier, Boyd &amp;</t>
  </si>
  <si>
    <t>Audit-Professional Services</t>
  </si>
  <si>
    <t>DiaMedical USA Equipment LLC</t>
  </si>
  <si>
    <t>Community Programs-Reskilling Grant-Vantage Med Surg Tutor Bed</t>
  </si>
  <si>
    <t>CAPTE</t>
  </si>
  <si>
    <t>Physical Therapy-Accreditation</t>
  </si>
  <si>
    <t>Womens Basketball-Supplies</t>
  </si>
  <si>
    <t>Ferguson Enterprises, Inc</t>
  </si>
  <si>
    <t>TASB Risk Management Fund</t>
  </si>
  <si>
    <t>Human Resources-Unemployment Compensation Services</t>
  </si>
  <si>
    <t>Summers Mill Retreat</t>
  </si>
  <si>
    <t>Great College-Retreat</t>
  </si>
  <si>
    <t>Pandora Media LLC</t>
  </si>
  <si>
    <t>IREPO-Streaming Everywhere Online Certifications and Degrees</t>
  </si>
  <si>
    <t>SAS Institute Inc</t>
  </si>
  <si>
    <t>Research Plan &amp; Tech-Software</t>
  </si>
  <si>
    <t>Womens Golf-Supplies</t>
  </si>
  <si>
    <t>RegisterBlast</t>
  </si>
  <si>
    <t>Testing-Software Renewal</t>
  </si>
  <si>
    <t>AED Superstore</t>
  </si>
  <si>
    <t>True Grant-AED Trainer Machines</t>
  </si>
  <si>
    <t>Medialab Solutions LLC</t>
  </si>
  <si>
    <t>Modern Media Agency</t>
  </si>
  <si>
    <t>Texas General Land Office</t>
  </si>
  <si>
    <t>Association for Title IX Admin</t>
  </si>
  <si>
    <t>Title IX-Conf Fees</t>
  </si>
  <si>
    <t>North Hills Promotions</t>
  </si>
  <si>
    <t>President's Office-Supplies</t>
  </si>
  <si>
    <t>SafetyStore.Com</t>
  </si>
  <si>
    <t>McGraw-Hill LLC</t>
  </si>
  <si>
    <t>Library-Books Library-Books</t>
  </si>
  <si>
    <t>Seen Ventures LLC</t>
  </si>
  <si>
    <t>Marcom-Web Development Services</t>
  </si>
  <si>
    <t>Mens Basketball-Supplies</t>
  </si>
  <si>
    <t>Johnson Roofing, Inc.</t>
  </si>
  <si>
    <t>Linda R. Rynearson</t>
  </si>
  <si>
    <t>Prof Dev-Travel</t>
  </si>
  <si>
    <t>HigherEdJobs.com</t>
  </si>
  <si>
    <t>Human Services-Advertising</t>
  </si>
  <si>
    <t>Conquer Experience Inc</t>
  </si>
  <si>
    <t>Surgical Tech-PeriopSim Subscritpion Renewal</t>
  </si>
  <si>
    <t>McGraw Hill LLC</t>
  </si>
  <si>
    <t>Radiology-Supplies</t>
  </si>
  <si>
    <t>Innovative Educators</t>
  </si>
  <si>
    <t>Student Support Services-Membership</t>
  </si>
  <si>
    <t>Air Flow Filter Service</t>
  </si>
  <si>
    <t>Online Learning Consortium</t>
  </si>
  <si>
    <t>Title VIII-Leadership Network Symposium</t>
  </si>
  <si>
    <t>Trumba Corporation</t>
  </si>
  <si>
    <t>Marcom-Software Subscription</t>
  </si>
  <si>
    <t>Chatstaff LLC</t>
  </si>
  <si>
    <t>August 2023 Sales Tax</t>
  </si>
  <si>
    <t>HEB Food Store</t>
  </si>
  <si>
    <t>Mens Basketball-Student Meals</t>
  </si>
  <si>
    <t>Music Theatre International</t>
  </si>
  <si>
    <t>Theatre-Performance Rights</t>
  </si>
  <si>
    <t>Womens Basketball-Student Meals</t>
  </si>
  <si>
    <t>Eric N. Guel</t>
  </si>
  <si>
    <t>President's Office-Portraits</t>
  </si>
  <si>
    <t>Lee Enterprises Inc</t>
  </si>
  <si>
    <t>Financial Services-Advertising</t>
  </si>
  <si>
    <t>Sam Houston State University</t>
  </si>
  <si>
    <t>Womens Golf-Travel</t>
  </si>
  <si>
    <t>Amigos Library Services</t>
  </si>
  <si>
    <t>Library-Database Software Renewal</t>
  </si>
  <si>
    <t>Onity, Inc</t>
  </si>
  <si>
    <t>Security-Supplies</t>
  </si>
  <si>
    <t>AACRAO</t>
  </si>
  <si>
    <t>LA VEGA ISD</t>
  </si>
  <si>
    <t>Cambridge University Press</t>
  </si>
  <si>
    <t>Complete Supply Inc</t>
  </si>
  <si>
    <t>York's Pumping Service, LLC</t>
  </si>
  <si>
    <t>Carolina Biological Supply Com</t>
  </si>
  <si>
    <t>Grainger</t>
  </si>
  <si>
    <t>Titanium Software, Inc</t>
  </si>
  <si>
    <t>Counseling Center-Schedule Software Renewal</t>
  </si>
  <si>
    <t>Vet Tech-Supplies</t>
  </si>
  <si>
    <t>Brodart Co</t>
  </si>
  <si>
    <t>Historic Waco Foundation</t>
  </si>
  <si>
    <t>President's Office-Retreat Event at Pape Garden House</t>
  </si>
  <si>
    <t>Armadillo Clay</t>
  </si>
  <si>
    <t>M&amp;D Music Company</t>
  </si>
  <si>
    <t>NHA</t>
  </si>
  <si>
    <t>Community Health-Testing Fees</t>
  </si>
  <si>
    <t>Hungate Hay Farm</t>
  </si>
  <si>
    <t>Mongoose</t>
  </si>
  <si>
    <t>ISS-Compliance Software Renewal</t>
  </si>
  <si>
    <t>Athletics-Internet Services</t>
  </si>
  <si>
    <t>Texas Wesleyan University</t>
  </si>
  <si>
    <t>Women's Golf-Tournament Fees</t>
  </si>
  <si>
    <t>Midwestern State University</t>
  </si>
  <si>
    <t>Women's Golf-Tournament Fee</t>
  </si>
  <si>
    <t>HD Supply Facilities Maint.</t>
  </si>
  <si>
    <t>Uncle Worm's Smokehouse</t>
  </si>
  <si>
    <t>President's Office-Leadsership Council Retreat</t>
  </si>
  <si>
    <t>The Bruman Group, PLLC</t>
  </si>
  <si>
    <t>Perkins-Conf Reg</t>
  </si>
  <si>
    <t>Central Utilities-Wellness &amp; Fitness Building</t>
  </si>
  <si>
    <t>Evertel Techologies LLC</t>
  </si>
  <si>
    <t>Reskilling Grant-Advertising</t>
  </si>
  <si>
    <t>Sage Publishing</t>
  </si>
  <si>
    <t>Red Wing Shoe Company, Inc</t>
  </si>
  <si>
    <t>Baylor University</t>
  </si>
  <si>
    <t>President's Office-Leadership Council</t>
  </si>
  <si>
    <t>Alert Services, Inc.</t>
  </si>
  <si>
    <t>York's Aerobic Maintenance</t>
  </si>
  <si>
    <t>Ranch-Inspection Contract Renewal</t>
  </si>
  <si>
    <t>Chickasaw Personal Comm.</t>
  </si>
  <si>
    <t>Pendley Productions &amp; Rentals</t>
  </si>
  <si>
    <t>RSVP-Health Fair Event</t>
  </si>
  <si>
    <t>Universal Companies, Inc</t>
  </si>
  <si>
    <t>In-Synch Systems, LLC</t>
  </si>
  <si>
    <t>Security-Software Renewal</t>
  </si>
  <si>
    <t>Theatre-Supplies</t>
  </si>
  <si>
    <t>Central Texas Publishing LP</t>
  </si>
  <si>
    <t>Campbell Appliance</t>
  </si>
  <si>
    <t>Panera LLC</t>
  </si>
  <si>
    <t>Equine Performance Veterinaria</t>
  </si>
  <si>
    <t>President's Office-Leadership Council Retreat</t>
  </si>
  <si>
    <t>Concord Theatricals Corp</t>
  </si>
  <si>
    <t>Resp Care-Instructional Travel</t>
  </si>
  <si>
    <t>Foundation-Donation</t>
  </si>
  <si>
    <t>CBL RM-WACO, LLC</t>
  </si>
  <si>
    <t>RSVP-Booth Rental</t>
  </si>
  <si>
    <t>LSI ID, LLC</t>
  </si>
  <si>
    <t>ISS-Research Fundamentals Software Renewal</t>
  </si>
  <si>
    <t>Audit-Tax Return</t>
  </si>
  <si>
    <t>TOADN</t>
  </si>
  <si>
    <t>Nursing-Membership Dues</t>
  </si>
  <si>
    <t>High Caliber Creations LLC</t>
  </si>
  <si>
    <t>CASAS-Comprehensive Adult Stud</t>
  </si>
  <si>
    <t>Business Office-Supplies</t>
  </si>
  <si>
    <t>Medsharps</t>
  </si>
  <si>
    <t>Health Professions-Medical Waste Service</t>
  </si>
  <si>
    <t>Christopher D. Rose</t>
  </si>
  <si>
    <t>English-Instructional Mileage</t>
  </si>
  <si>
    <t>Vet Tech-Software Subscription</t>
  </si>
  <si>
    <t>Alliance Electrical Group</t>
  </si>
  <si>
    <t>Information Today, Inc</t>
  </si>
  <si>
    <t>Landscape Supply</t>
  </si>
  <si>
    <t>Ground-Supplies</t>
  </si>
  <si>
    <t>AMA Graphics</t>
  </si>
  <si>
    <t>IREPO-Advertising</t>
  </si>
  <si>
    <t>Ludwig Saw &amp; Tool</t>
  </si>
  <si>
    <t>Accent Printing &amp; Copying</t>
  </si>
  <si>
    <t>Marcom-Printing</t>
  </si>
  <si>
    <t>Financial Aid-Grace Calling Fees</t>
  </si>
  <si>
    <t>Human Resources-Name Searches</t>
  </si>
  <si>
    <t>Jodi A. Harper</t>
  </si>
  <si>
    <t>Exchange Student-Travel</t>
  </si>
  <si>
    <t>Student Records-Supplies</t>
  </si>
  <si>
    <t>Gross-Yowell &amp; Company</t>
  </si>
  <si>
    <t>EAN Services LLC</t>
  </si>
  <si>
    <t>International Students-Travel</t>
  </si>
  <si>
    <t>Chad C. Hines</t>
  </si>
  <si>
    <t>Laura Crapps</t>
  </si>
  <si>
    <t>TRIO SSS-Travel</t>
  </si>
  <si>
    <t>West News</t>
  </si>
  <si>
    <t>Sharron S. Miles</t>
  </si>
  <si>
    <t>Alt Teach Cert-Instructional Mileage</t>
  </si>
  <si>
    <t>James E. Wright, II</t>
  </si>
  <si>
    <t>Alt Teach Cert- Instructional Mileage</t>
  </si>
  <si>
    <t>McJcd-Business Office</t>
  </si>
  <si>
    <t>International Buddy</t>
  </si>
  <si>
    <t>Lum N. Kari</t>
  </si>
  <si>
    <t>NASA Minds-Award</t>
  </si>
  <si>
    <t>Central Duplicating-Business Cards</t>
  </si>
  <si>
    <t>Award Specialties</t>
  </si>
  <si>
    <t>Service Awards-Supplies</t>
  </si>
  <si>
    <t>Riesel Rustler</t>
  </si>
  <si>
    <t>Radiology-Film Badges</t>
  </si>
  <si>
    <t>Glenn D. Downing</t>
  </si>
  <si>
    <t>McLennan County 9-1-1</t>
  </si>
  <si>
    <t>President's Office-Mileage Reimb</t>
  </si>
  <si>
    <t>Lawson Products, Inc</t>
  </si>
  <si>
    <t>Cosmotology-Supplies</t>
  </si>
  <si>
    <t>A-1 Banner &amp; Sign Co. Inc</t>
  </si>
  <si>
    <t>Automatic Chef</t>
  </si>
  <si>
    <t>Matthew D. Wise</t>
  </si>
  <si>
    <t>Law Enforcement Academy- Travel</t>
  </si>
  <si>
    <t>Library Services-Travel</t>
  </si>
  <si>
    <t>Marshall W. Vrana</t>
  </si>
  <si>
    <t>International Buddy Program</t>
  </si>
  <si>
    <t>Community Health-Drug Testing</t>
  </si>
  <si>
    <t>Kanopy Inc</t>
  </si>
  <si>
    <t>Lorie S. Crowder</t>
  </si>
  <si>
    <t>Alt Teach Cert-Instructional Travel</t>
  </si>
  <si>
    <t>custodial-supplies to esec</t>
  </si>
  <si>
    <t>Custodial-Supplies to ESEC</t>
  </si>
  <si>
    <t>FedEx</t>
  </si>
  <si>
    <t>True Grant-Postage</t>
  </si>
  <si>
    <t>Sally A. Frazier</t>
  </si>
  <si>
    <t>Admission &amp; Recruitment-Travel</t>
  </si>
  <si>
    <t>Cintas Corporation</t>
  </si>
  <si>
    <t>MLT-Instructional Mileage</t>
  </si>
  <si>
    <t>Board-Supplies</t>
  </si>
  <si>
    <t>CE-Mileage</t>
  </si>
  <si>
    <t>Kids College Supplies</t>
  </si>
  <si>
    <t>SBDC-Tavel</t>
  </si>
  <si>
    <t>Jeremy Land</t>
  </si>
  <si>
    <t>Gravotech, Inc</t>
  </si>
  <si>
    <t>Chasin L. Smith</t>
  </si>
  <si>
    <t>Presidential Scholars-Book Reimb</t>
  </si>
  <si>
    <t>Aaron D. Holloway</t>
  </si>
  <si>
    <t>Child Development-Finger printing</t>
  </si>
  <si>
    <t>United Parcel Service</t>
  </si>
  <si>
    <t>Mail Services-Department Postage</t>
  </si>
  <si>
    <t>Insurors of Texas</t>
  </si>
  <si>
    <t>Insurance-Notary Renewal</t>
  </si>
  <si>
    <t>Central Duplicating-Name Badges</t>
  </si>
  <si>
    <t>Honors College-Dinner</t>
  </si>
  <si>
    <t>Mrs. Felicia G. Lampe</t>
  </si>
  <si>
    <t>Child Care Classroom Supplies</t>
  </si>
  <si>
    <t>Child care-CPR Training</t>
  </si>
  <si>
    <t>Stanley Robert Mitchell</t>
  </si>
  <si>
    <t>Econ-Instructional Mileage</t>
  </si>
  <si>
    <t>Sun Mountain</t>
  </si>
  <si>
    <t>Estella L. Lopez</t>
  </si>
  <si>
    <t>Northwood House-Supplies</t>
  </si>
  <si>
    <t>Elizabeth R. Mitchell</t>
  </si>
  <si>
    <t>Flor D. Sanchez</t>
  </si>
  <si>
    <t>Child Care-Classroom Supplies</t>
  </si>
  <si>
    <t>Jon R. Conrad</t>
  </si>
  <si>
    <t>CE-Milegae</t>
  </si>
  <si>
    <t>ConServe</t>
  </si>
  <si>
    <t>Accounts Receivable-Collection Fees</t>
  </si>
  <si>
    <t>Evelyn P. Diehl</t>
  </si>
  <si>
    <t>TRIO EOC-Travel</t>
  </si>
  <si>
    <t>Music Supplies</t>
  </si>
  <si>
    <t>Brenda R. King</t>
  </si>
  <si>
    <t>James E. Burkman</t>
  </si>
  <si>
    <t>CREW-Supplies</t>
  </si>
  <si>
    <t>Home Hardware Center</t>
  </si>
  <si>
    <t>USI Southwest.,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</si>
</sst>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 tint="-0.24994659260841701"/>
        <bgColor theme="0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1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165" fontId="11" fillId="0" borderId="0" xfId="0" applyNumberFormat="1" applyFont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166" fontId="7" fillId="0" borderId="0" xfId="136" applyNumberFormat="1"/>
    <xf numFmtId="166" fontId="0" fillId="0" borderId="0" xfId="136" applyNumberFormat="1" applyFont="1"/>
    <xf numFmtId="168" fontId="7" fillId="0" borderId="0" xfId="144" applyNumberFormat="1" applyFont="1"/>
    <xf numFmtId="166" fontId="7" fillId="0" borderId="0" xfId="136" applyNumberForma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166" fontId="7" fillId="0" borderId="0" xfId="0" applyNumberFormat="1" applyFont="1"/>
    <xf numFmtId="37" fontId="7" fillId="0" borderId="26" xfId="0" applyNumberFormat="1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2" fillId="57" borderId="44" xfId="0" applyFont="1" applyFill="1" applyBorder="1"/>
    <xf numFmtId="17" fontId="8" fillId="57" borderId="49" xfId="0" applyNumberFormat="1" applyFont="1" applyFill="1" applyBorder="1" applyAlignment="1">
      <alignment horizontal="center"/>
    </xf>
    <xf numFmtId="17" fontId="8" fillId="57" borderId="50" xfId="0" applyNumberFormat="1" applyFont="1" applyFill="1" applyBorder="1" applyAlignment="1">
      <alignment horizontal="center"/>
    </xf>
    <xf numFmtId="17" fontId="8" fillId="57" borderId="51" xfId="0" applyNumberFormat="1" applyFont="1" applyFill="1" applyBorder="1" applyAlignment="1">
      <alignment horizontal="center"/>
    </xf>
    <xf numFmtId="17" fontId="8" fillId="57" borderId="49" xfId="0" quotePrefix="1" applyNumberFormat="1" applyFont="1" applyFill="1" applyBorder="1" applyAlignment="1">
      <alignment horizontal="center"/>
    </xf>
    <xf numFmtId="17" fontId="8" fillId="57" borderId="50" xfId="0" quotePrefix="1" applyNumberFormat="1" applyFont="1" applyFill="1" applyBorder="1" applyAlignment="1">
      <alignment horizontal="center"/>
    </xf>
    <xf numFmtId="17" fontId="8" fillId="57" borderId="51" xfId="0" quotePrefix="1" applyNumberFormat="1" applyFont="1" applyFill="1" applyBorder="1" applyAlignment="1">
      <alignment horizontal="center"/>
    </xf>
    <xf numFmtId="37" fontId="32" fillId="57" borderId="12" xfId="0" applyNumberFormat="1" applyFont="1" applyFill="1" applyBorder="1"/>
    <xf numFmtId="37" fontId="8" fillId="57" borderId="8" xfId="0" applyNumberFormat="1" applyFont="1" applyFill="1" applyBorder="1" applyAlignment="1">
      <alignment horizontal="center"/>
    </xf>
    <xf numFmtId="37" fontId="8" fillId="58" borderId="8" xfId="0" applyNumberFormat="1" applyFont="1" applyFill="1" applyBorder="1" applyAlignment="1">
      <alignment horizontal="center"/>
    </xf>
    <xf numFmtId="37" fontId="32" fillId="57" borderId="10" xfId="0" applyNumberFormat="1" applyFont="1" applyFill="1" applyBorder="1"/>
    <xf numFmtId="37" fontId="8" fillId="57" borderId="10" xfId="0" applyNumberFormat="1" applyFont="1" applyFill="1" applyBorder="1" applyAlignment="1">
      <alignment horizontal="center"/>
    </xf>
    <xf numFmtId="37" fontId="8" fillId="58" borderId="10" xfId="0" applyNumberFormat="1" applyFont="1" applyFill="1" applyBorder="1" applyAlignment="1">
      <alignment horizontal="center"/>
    </xf>
    <xf numFmtId="37" fontId="33" fillId="57" borderId="12" xfId="0" applyNumberFormat="1" applyFont="1" applyFill="1" applyBorder="1"/>
    <xf numFmtId="37" fontId="26" fillId="57" borderId="12" xfId="0" applyNumberFormat="1" applyFont="1" applyFill="1" applyBorder="1"/>
    <xf numFmtId="37" fontId="26" fillId="57" borderId="12" xfId="0" applyNumberFormat="1" applyFont="1" applyFill="1" applyBorder="1" applyAlignment="1">
      <alignment horizontal="right"/>
    </xf>
    <xf numFmtId="37" fontId="26" fillId="59" borderId="12" xfId="0" applyNumberFormat="1" applyFont="1" applyFill="1" applyBorder="1"/>
    <xf numFmtId="37" fontId="26" fillId="58" borderId="12" xfId="0" applyNumberFormat="1" applyFont="1" applyFill="1" applyBorder="1"/>
    <xf numFmtId="37" fontId="7" fillId="57" borderId="12" xfId="0" applyNumberFormat="1" applyFont="1" applyFill="1" applyBorder="1" applyAlignment="1">
      <alignment horizontal="left" indent="1"/>
    </xf>
    <xf numFmtId="37" fontId="26" fillId="57" borderId="12" xfId="149" applyNumberFormat="1" applyFont="1" applyFill="1" applyBorder="1"/>
    <xf numFmtId="37" fontId="26" fillId="59" borderId="12" xfId="149" applyNumberFormat="1" applyFont="1" applyFill="1" applyBorder="1"/>
    <xf numFmtId="37" fontId="7" fillId="57" borderId="12" xfId="149" applyNumberFormat="1" applyFont="1" applyFill="1" applyBorder="1"/>
    <xf numFmtId="37" fontId="26" fillId="58" borderId="12" xfId="149" applyNumberFormat="1" applyFont="1" applyFill="1" applyBorder="1"/>
    <xf numFmtId="37" fontId="26" fillId="57" borderId="12" xfId="0" applyNumberFormat="1" applyFont="1" applyFill="1" applyBorder="1" applyAlignment="1">
      <alignment horizontal="left" indent="1"/>
    </xf>
    <xf numFmtId="37" fontId="26" fillId="57" borderId="12" xfId="143" applyNumberFormat="1" applyFont="1" applyFill="1" applyBorder="1"/>
    <xf numFmtId="37" fontId="26" fillId="58" borderId="12" xfId="136" applyNumberFormat="1" applyFont="1" applyFill="1" applyBorder="1"/>
    <xf numFmtId="37" fontId="33" fillId="57" borderId="44" xfId="0" applyNumberFormat="1" applyFont="1" applyFill="1" applyBorder="1"/>
    <xf numFmtId="37" fontId="9" fillId="57" borderId="44" xfId="143" applyNumberFormat="1" applyFont="1" applyFill="1" applyBorder="1"/>
    <xf numFmtId="37" fontId="9" fillId="58" borderId="44" xfId="143" applyNumberFormat="1" applyFont="1" applyFill="1" applyBorder="1"/>
    <xf numFmtId="37" fontId="9" fillId="58" borderId="44" xfId="136" applyNumberFormat="1" applyFont="1" applyFill="1" applyBorder="1"/>
    <xf numFmtId="37" fontId="26" fillId="57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37" fontId="7" fillId="57" borderId="10" xfId="0" applyNumberFormat="1" applyFont="1" applyFill="1" applyBorder="1" applyAlignment="1">
      <alignment horizontal="left" indent="1"/>
    </xf>
    <xf numFmtId="37" fontId="26" fillId="57" borderId="10" xfId="143" applyNumberFormat="1" applyFont="1" applyFill="1" applyBorder="1"/>
    <xf numFmtId="37" fontId="26" fillId="58" borderId="10" xfId="143" applyNumberFormat="1" applyFont="1" applyFill="1" applyBorder="1"/>
    <xf numFmtId="37" fontId="33" fillId="57" borderId="10" xfId="0" applyNumberFormat="1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37" fontId="9" fillId="58" borderId="10" xfId="143" applyNumberFormat="1" applyFont="1" applyFill="1" applyBorder="1"/>
    <xf numFmtId="37" fontId="8" fillId="57" borderId="10" xfId="0" applyNumberFormat="1" applyFont="1" applyFill="1" applyBorder="1"/>
    <xf numFmtId="37" fontId="33" fillId="57" borderId="10" xfId="144" applyNumberFormat="1" applyFont="1" applyFill="1" applyBorder="1" applyAlignment="1">
      <alignment horizontal="right"/>
    </xf>
    <xf numFmtId="37" fontId="33" fillId="58" borderId="10" xfId="144" applyNumberFormat="1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866140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598170</xdr:colOff>
      <xdr:row>1</xdr:row>
      <xdr:rowOff>43815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83230" y="0"/>
          <a:ext cx="5010150" cy="109156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6288131" y="0"/>
          <a:ext cx="3647800" cy="108342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979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11" zoomScaleNormal="100" workbookViewId="0">
      <selection activeCell="B37" sqref="B37:E37"/>
    </sheetView>
  </sheetViews>
  <sheetFormatPr defaultRowHeight="13.2" x14ac:dyDescent="0.25"/>
  <cols>
    <col min="1" max="1" width="35.109375" customWidth="1"/>
    <col min="2" max="4" width="14.44140625" customWidth="1"/>
    <col min="5" max="5" width="15.44140625" bestFit="1" customWidth="1"/>
    <col min="6" max="6" width="11.6640625" bestFit="1" customWidth="1"/>
    <col min="7" max="7" width="12.33203125" bestFit="1" customWidth="1"/>
    <col min="8" max="8" width="10.33203125" bestFit="1" customWidth="1"/>
  </cols>
  <sheetData>
    <row r="1" spans="1:7" ht="82.5" customHeight="1" x14ac:dyDescent="0.3">
      <c r="A1" s="166"/>
      <c r="B1" s="166"/>
      <c r="C1" s="166"/>
      <c r="D1" s="166"/>
      <c r="E1" s="166"/>
    </row>
    <row r="2" spans="1:7" ht="15" customHeight="1" x14ac:dyDescent="0.3">
      <c r="A2" s="166" t="s">
        <v>0</v>
      </c>
      <c r="B2" s="166"/>
      <c r="C2" s="166"/>
      <c r="D2" s="166"/>
      <c r="E2" s="166"/>
    </row>
    <row r="3" spans="1:7" ht="15" customHeight="1" x14ac:dyDescent="0.3">
      <c r="A3" s="167">
        <v>45199</v>
      </c>
      <c r="B3" s="167"/>
      <c r="C3" s="167"/>
      <c r="D3" s="167"/>
      <c r="E3" s="167"/>
    </row>
    <row r="4" spans="1:7" ht="15" customHeight="1" x14ac:dyDescent="0.25">
      <c r="A4" s="1" t="s">
        <v>34</v>
      </c>
      <c r="B4" s="1"/>
      <c r="C4" s="1"/>
      <c r="D4" s="1"/>
      <c r="E4" s="1"/>
    </row>
    <row r="5" spans="1:7" ht="15" customHeight="1" x14ac:dyDescent="0.25">
      <c r="A5" s="1"/>
      <c r="B5" s="2" t="s">
        <v>255</v>
      </c>
      <c r="C5" s="2" t="s">
        <v>254</v>
      </c>
      <c r="D5" s="3" t="s">
        <v>255</v>
      </c>
      <c r="E5" s="4" t="s">
        <v>1</v>
      </c>
    </row>
    <row r="6" spans="1:7" ht="15" customHeight="1" x14ac:dyDescent="0.25">
      <c r="A6" s="1"/>
      <c r="B6" s="5">
        <v>2022</v>
      </c>
      <c r="C6" s="5">
        <v>2023</v>
      </c>
      <c r="D6" s="5">
        <v>2023</v>
      </c>
      <c r="E6" s="6" t="s">
        <v>263</v>
      </c>
    </row>
    <row r="7" spans="1:7" ht="15" customHeight="1" x14ac:dyDescent="0.25">
      <c r="A7" s="33" t="s">
        <v>2</v>
      </c>
      <c r="B7" s="16"/>
      <c r="C7" s="16"/>
      <c r="D7" s="1"/>
      <c r="E7" s="122"/>
    </row>
    <row r="8" spans="1:7" ht="15" customHeight="1" x14ac:dyDescent="0.25">
      <c r="A8" s="34"/>
      <c r="B8" s="16"/>
      <c r="C8" s="16"/>
      <c r="D8" s="1"/>
      <c r="E8" s="7"/>
    </row>
    <row r="9" spans="1:7" ht="15" customHeight="1" x14ac:dyDescent="0.25">
      <c r="A9" s="34" t="s">
        <v>74</v>
      </c>
      <c r="B9" s="149">
        <f>25651172-4788</f>
        <v>25646384</v>
      </c>
      <c r="C9" s="143">
        <v>28567677</v>
      </c>
      <c r="D9" s="117">
        <f>21454818-112785-326845-407511-1</f>
        <v>20607676</v>
      </c>
      <c r="E9" s="123">
        <f>D9-C9</f>
        <v>-7960001</v>
      </c>
      <c r="F9" s="17"/>
      <c r="G9" s="120"/>
    </row>
    <row r="10" spans="1:7" ht="15" customHeight="1" x14ac:dyDescent="0.25">
      <c r="A10" s="34" t="s">
        <v>73</v>
      </c>
      <c r="B10" s="148">
        <v>2320178</v>
      </c>
      <c r="C10" s="144">
        <v>3413022</v>
      </c>
      <c r="D10" s="111">
        <v>4112556</v>
      </c>
      <c r="E10" s="98">
        <f t="shared" ref="E10:E14" si="0">D10-C10</f>
        <v>699534</v>
      </c>
      <c r="F10" s="160"/>
      <c r="G10" s="120"/>
    </row>
    <row r="11" spans="1:7" ht="15" customHeight="1" x14ac:dyDescent="0.25">
      <c r="A11" s="34" t="s">
        <v>3</v>
      </c>
      <c r="B11" s="147">
        <v>25993</v>
      </c>
      <c r="C11" s="79">
        <v>1839</v>
      </c>
      <c r="D11" s="42">
        <v>5938</v>
      </c>
      <c r="E11" s="98">
        <f t="shared" si="0"/>
        <v>4099</v>
      </c>
      <c r="F11" s="19"/>
    </row>
    <row r="12" spans="1:7" ht="15" customHeight="1" x14ac:dyDescent="0.25">
      <c r="A12" s="34" t="s">
        <v>4</v>
      </c>
      <c r="B12" s="147">
        <v>2457</v>
      </c>
      <c r="C12" s="79">
        <v>1970555</v>
      </c>
      <c r="D12" s="42">
        <v>28120</v>
      </c>
      <c r="E12" s="98">
        <f t="shared" si="0"/>
        <v>-1942435</v>
      </c>
      <c r="F12" s="19"/>
      <c r="G12" s="141"/>
    </row>
    <row r="13" spans="1:7" ht="15" customHeight="1" x14ac:dyDescent="0.25">
      <c r="A13" s="86" t="s">
        <v>51</v>
      </c>
      <c r="B13" s="150">
        <v>4565609</v>
      </c>
      <c r="C13" s="79">
        <v>6956830</v>
      </c>
      <c r="D13" s="42">
        <v>6956830</v>
      </c>
      <c r="E13" s="98">
        <f t="shared" si="0"/>
        <v>0</v>
      </c>
      <c r="F13" s="101"/>
      <c r="G13" s="47"/>
    </row>
    <row r="14" spans="1:7" ht="15" customHeight="1" x14ac:dyDescent="0.25">
      <c r="A14" s="86" t="s">
        <v>54</v>
      </c>
      <c r="B14" s="152">
        <v>9239820</v>
      </c>
      <c r="C14" s="145">
        <v>5608379</v>
      </c>
      <c r="D14" s="97">
        <v>5608379</v>
      </c>
      <c r="E14" s="112">
        <f t="shared" si="0"/>
        <v>0</v>
      </c>
      <c r="G14" s="47"/>
    </row>
    <row r="15" spans="1:7" ht="15" customHeight="1" x14ac:dyDescent="0.25">
      <c r="A15" s="34"/>
      <c r="B15" s="79"/>
      <c r="C15" s="79"/>
      <c r="D15" s="42"/>
      <c r="E15" s="98"/>
    </row>
    <row r="16" spans="1:7" ht="15" customHeight="1" thickBot="1" x14ac:dyDescent="0.3">
      <c r="A16" s="34" t="s">
        <v>5</v>
      </c>
      <c r="B16" s="113">
        <f>SUM(B9:B14)</f>
        <v>41800441</v>
      </c>
      <c r="C16" s="113">
        <f>SUM(C9:C14)</f>
        <v>46518302</v>
      </c>
      <c r="D16" s="114">
        <f>SUM(D9:D14)</f>
        <v>37319499</v>
      </c>
      <c r="E16" s="124">
        <f>SUM(E9:E13)</f>
        <v>-9198803</v>
      </c>
      <c r="F16" s="19"/>
    </row>
    <row r="17" spans="1:8" ht="15" customHeight="1" thickTop="1" x14ac:dyDescent="0.25">
      <c r="A17" s="34"/>
      <c r="B17" s="79"/>
      <c r="C17" s="79"/>
      <c r="D17" s="42"/>
      <c r="E17" s="98"/>
    </row>
    <row r="18" spans="1:8" ht="15" customHeight="1" x14ac:dyDescent="0.25">
      <c r="A18" s="35" t="s">
        <v>6</v>
      </c>
      <c r="B18" s="79"/>
      <c r="C18" s="79"/>
      <c r="D18" s="42"/>
      <c r="E18" s="125"/>
      <c r="F18" s="46"/>
    </row>
    <row r="19" spans="1:8" ht="15" customHeight="1" x14ac:dyDescent="0.25">
      <c r="A19" s="34"/>
      <c r="B19" s="96"/>
      <c r="C19" s="79"/>
      <c r="D19" s="42"/>
      <c r="E19" s="98"/>
    </row>
    <row r="20" spans="1:8" ht="15" customHeight="1" x14ac:dyDescent="0.25">
      <c r="A20" s="129" t="s">
        <v>75</v>
      </c>
      <c r="B20" s="42">
        <v>2779402</v>
      </c>
      <c r="C20" s="79">
        <v>4672225</v>
      </c>
      <c r="D20" s="42">
        <v>3191657</v>
      </c>
      <c r="E20" s="98">
        <f>D20-C20</f>
        <v>-1480568</v>
      </c>
      <c r="F20" s="164"/>
    </row>
    <row r="21" spans="1:8" ht="15" customHeight="1" x14ac:dyDescent="0.25">
      <c r="A21" s="86" t="s">
        <v>55</v>
      </c>
      <c r="B21" s="95">
        <v>7293846</v>
      </c>
      <c r="C21" s="146">
        <v>16731431</v>
      </c>
      <c r="D21" s="95">
        <v>16731431</v>
      </c>
      <c r="E21" s="98">
        <f>D21-C21</f>
        <v>0</v>
      </c>
      <c r="F21" s="47"/>
    </row>
    <row r="22" spans="1:8" ht="15" customHeight="1" x14ac:dyDescent="0.25">
      <c r="A22" s="86" t="s">
        <v>56</v>
      </c>
      <c r="B22" s="95">
        <v>50443572</v>
      </c>
      <c r="C22" s="146">
        <v>39806777</v>
      </c>
      <c r="D22" s="95">
        <v>39806777</v>
      </c>
      <c r="E22" s="98">
        <f t="shared" ref="E22:E26" si="1">D22-C22</f>
        <v>0</v>
      </c>
      <c r="F22" s="47"/>
    </row>
    <row r="23" spans="1:8" ht="15" customHeight="1" x14ac:dyDescent="0.25">
      <c r="A23" s="129" t="s">
        <v>76</v>
      </c>
      <c r="B23" s="95">
        <v>1123485</v>
      </c>
      <c r="C23" s="146">
        <v>1210132</v>
      </c>
      <c r="D23" s="95">
        <v>1210132</v>
      </c>
      <c r="E23" s="98">
        <f t="shared" si="1"/>
        <v>0</v>
      </c>
      <c r="F23" s="47"/>
    </row>
    <row r="24" spans="1:8" ht="15" customHeight="1" x14ac:dyDescent="0.25">
      <c r="A24" s="86" t="s">
        <v>7</v>
      </c>
      <c r="B24" s="95">
        <v>1000</v>
      </c>
      <c r="C24" s="146">
        <v>8436655</v>
      </c>
      <c r="D24" s="95">
        <v>1000</v>
      </c>
      <c r="E24" s="98">
        <f t="shared" si="1"/>
        <v>-8435655</v>
      </c>
      <c r="F24" s="47"/>
    </row>
    <row r="25" spans="1:8" ht="15" customHeight="1" x14ac:dyDescent="0.25">
      <c r="A25" s="34" t="s">
        <v>52</v>
      </c>
      <c r="B25" s="151">
        <v>8629051</v>
      </c>
      <c r="C25" s="79">
        <v>1969110</v>
      </c>
      <c r="D25" s="96">
        <v>1969110</v>
      </c>
      <c r="E25" s="98">
        <f t="shared" si="1"/>
        <v>0</v>
      </c>
      <c r="F25" s="47"/>
    </row>
    <row r="26" spans="1:8" ht="15" customHeight="1" x14ac:dyDescent="0.25">
      <c r="A26" s="34" t="s">
        <v>57</v>
      </c>
      <c r="B26" s="152">
        <v>6855609</v>
      </c>
      <c r="C26" s="145">
        <v>14086608</v>
      </c>
      <c r="D26" s="97">
        <v>14086608</v>
      </c>
      <c r="E26" s="112">
        <f t="shared" si="1"/>
        <v>0</v>
      </c>
      <c r="F26" s="47"/>
    </row>
    <row r="27" spans="1:8" ht="15" customHeight="1" x14ac:dyDescent="0.25">
      <c r="A27" s="34"/>
      <c r="B27" s="79"/>
      <c r="C27" s="79"/>
      <c r="D27" s="42"/>
      <c r="E27" s="98"/>
    </row>
    <row r="28" spans="1:8" ht="15" customHeight="1" x14ac:dyDescent="0.25">
      <c r="A28" s="34" t="s">
        <v>8</v>
      </c>
      <c r="B28" s="79">
        <f>SUM(B20:B26)</f>
        <v>77125965</v>
      </c>
      <c r="C28" s="79">
        <f>SUM(C20:C26)</f>
        <v>86912938</v>
      </c>
      <c r="D28" s="96">
        <f>SUM(D20:D26)</f>
        <v>76996715</v>
      </c>
      <c r="E28" s="98">
        <f>SUM(E20:E26)</f>
        <v>-9916223</v>
      </c>
      <c r="F28" s="19"/>
    </row>
    <row r="29" spans="1:8" ht="15" customHeight="1" x14ac:dyDescent="0.25">
      <c r="A29" s="34"/>
      <c r="B29" s="79"/>
      <c r="C29" s="79"/>
      <c r="D29" s="42"/>
      <c r="E29" s="98"/>
      <c r="F29" s="19"/>
    </row>
    <row r="30" spans="1:8" ht="15" customHeight="1" x14ac:dyDescent="0.25">
      <c r="A30" s="129" t="s">
        <v>9</v>
      </c>
      <c r="B30" s="153">
        <v>21463981</v>
      </c>
      <c r="C30" s="79">
        <v>15137143</v>
      </c>
      <c r="D30" s="42">
        <f>15137143+4499156</f>
        <v>19636299</v>
      </c>
      <c r="E30" s="98">
        <f>D30-C30</f>
        <v>4499156</v>
      </c>
      <c r="F30" s="19"/>
      <c r="G30" s="47"/>
      <c r="H30" s="47"/>
    </row>
    <row r="31" spans="1:8" ht="15" customHeight="1" x14ac:dyDescent="0.25">
      <c r="A31" s="86" t="s">
        <v>58</v>
      </c>
      <c r="B31" s="110">
        <v>-11357288</v>
      </c>
      <c r="C31" s="146">
        <f>-11357288-386423</f>
        <v>-11743711</v>
      </c>
      <c r="D31" s="54">
        <v>-11743711</v>
      </c>
      <c r="E31" s="98">
        <f t="shared" ref="E31:E33" si="2">D31-C31</f>
        <v>0</v>
      </c>
      <c r="F31" s="19"/>
    </row>
    <row r="32" spans="1:8" ht="15" customHeight="1" x14ac:dyDescent="0.25">
      <c r="A32" s="86" t="s">
        <v>59</v>
      </c>
      <c r="B32" s="110">
        <v>-48059361</v>
      </c>
      <c r="C32" s="146">
        <f>-48059361-227863</f>
        <v>-48287224</v>
      </c>
      <c r="D32" s="54">
        <v>-48287224</v>
      </c>
      <c r="E32" s="98">
        <f t="shared" si="2"/>
        <v>0</v>
      </c>
      <c r="F32" s="19"/>
    </row>
    <row r="33" spans="1:6" ht="15" customHeight="1" x14ac:dyDescent="0.25">
      <c r="A33" s="34" t="s">
        <v>10</v>
      </c>
      <c r="B33" s="115">
        <v>2627144</v>
      </c>
      <c r="C33" s="142">
        <f>3884870+227863+386423</f>
        <v>4499156</v>
      </c>
      <c r="D33" s="116">
        <f>'Inc. &amp; Exp.'!F54</f>
        <v>717420</v>
      </c>
      <c r="E33" s="112">
        <f t="shared" si="2"/>
        <v>-3781736</v>
      </c>
    </row>
    <row r="34" spans="1:6" ht="15" customHeight="1" x14ac:dyDescent="0.25">
      <c r="A34" s="34"/>
      <c r="B34" s="79"/>
      <c r="C34" s="79"/>
      <c r="D34" s="42"/>
      <c r="E34" s="98"/>
    </row>
    <row r="35" spans="1:6" ht="15" customHeight="1" x14ac:dyDescent="0.25">
      <c r="A35" s="34" t="s">
        <v>11</v>
      </c>
      <c r="B35" s="79">
        <f>SUM(B30:B33)</f>
        <v>-35325524</v>
      </c>
      <c r="C35" s="79">
        <f>SUM(C30:C33)</f>
        <v>-40394636</v>
      </c>
      <c r="D35" s="96">
        <f>SUM(D30:D33)</f>
        <v>-39677216</v>
      </c>
      <c r="E35" s="98">
        <f>SUM(E30:E33)</f>
        <v>717420</v>
      </c>
      <c r="F35" s="19"/>
    </row>
    <row r="36" spans="1:6" ht="15" customHeight="1" x14ac:dyDescent="0.25">
      <c r="A36" s="34"/>
      <c r="B36" s="78"/>
      <c r="C36" s="78"/>
      <c r="D36" s="41"/>
      <c r="E36" s="126"/>
      <c r="F36" s="19"/>
    </row>
    <row r="37" spans="1:6" ht="15" customHeight="1" thickBot="1" x14ac:dyDescent="0.3">
      <c r="A37" s="36" t="s">
        <v>40</v>
      </c>
      <c r="B37" s="118">
        <f>B35+B28</f>
        <v>41800441</v>
      </c>
      <c r="C37" s="118">
        <f>C35+C28</f>
        <v>46518302</v>
      </c>
      <c r="D37" s="119">
        <f>D35+D28</f>
        <v>37319499</v>
      </c>
      <c r="E37" s="127">
        <f>E35+E28</f>
        <v>-9198803</v>
      </c>
    </row>
    <row r="38" spans="1:6" ht="15" customHeight="1" thickTop="1" x14ac:dyDescent="0.25">
      <c r="A38" s="1"/>
      <c r="B38" s="1"/>
      <c r="C38" s="1"/>
      <c r="D38" s="1"/>
      <c r="E38" s="1"/>
    </row>
    <row r="39" spans="1:6" x14ac:dyDescent="0.25">
      <c r="B39" s="47"/>
    </row>
    <row r="40" spans="1:6" x14ac:dyDescent="0.25">
      <c r="B40" s="47"/>
      <c r="C40" s="47"/>
      <c r="D40" s="47"/>
      <c r="E40" s="19"/>
    </row>
    <row r="41" spans="1:6" x14ac:dyDescent="0.25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topLeftCell="A29" zoomScaleNormal="100" workbookViewId="0">
      <selection activeCell="D54" sqref="D54:I54"/>
    </sheetView>
  </sheetViews>
  <sheetFormatPr defaultRowHeight="13.2" x14ac:dyDescent="0.25"/>
  <cols>
    <col min="1" max="1" width="37.6640625" customWidth="1"/>
    <col min="2" max="9" width="15.33203125" customWidth="1"/>
    <col min="10" max="10" width="16" bestFit="1" customWidth="1"/>
    <col min="11" max="11" width="14" bestFit="1" customWidth="1"/>
  </cols>
  <sheetData>
    <row r="1" spans="1:29" ht="82.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25"/>
    </row>
    <row r="2" spans="1:29" x14ac:dyDescent="0.25">
      <c r="A2" s="169" t="s">
        <v>12</v>
      </c>
      <c r="B2" s="169"/>
      <c r="C2" s="169"/>
      <c r="D2" s="169"/>
      <c r="E2" s="169"/>
      <c r="F2" s="169"/>
      <c r="G2" s="169"/>
      <c r="H2" s="169"/>
      <c r="I2" s="169"/>
      <c r="J2" s="25"/>
    </row>
    <row r="3" spans="1:29" x14ac:dyDescent="0.25">
      <c r="A3" s="170">
        <v>45199</v>
      </c>
      <c r="B3" s="170"/>
      <c r="C3" s="170"/>
      <c r="D3" s="170"/>
      <c r="E3" s="170"/>
      <c r="F3" s="170"/>
      <c r="G3" s="170"/>
      <c r="H3" s="170"/>
      <c r="I3" s="170"/>
      <c r="J3" s="25"/>
    </row>
    <row r="4" spans="1:29" x14ac:dyDescent="0.25">
      <c r="A4" s="169" t="s">
        <v>256</v>
      </c>
      <c r="B4" s="169"/>
      <c r="C4" s="169"/>
      <c r="D4" s="169"/>
      <c r="E4" s="169"/>
      <c r="F4" s="169"/>
      <c r="G4" s="169"/>
      <c r="H4" s="169"/>
      <c r="I4" s="169"/>
      <c r="J4" s="25"/>
    </row>
    <row r="5" spans="1:29" x14ac:dyDescent="0.25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5">
      <c r="A6" s="16"/>
      <c r="B6" s="154" t="s">
        <v>124</v>
      </c>
      <c r="C6" s="154" t="s">
        <v>257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5">
      <c r="A7" s="22"/>
      <c r="B7" s="55" t="s">
        <v>258</v>
      </c>
      <c r="C7" s="55" t="s">
        <v>258</v>
      </c>
      <c r="D7" s="80" t="s">
        <v>259</v>
      </c>
      <c r="E7" s="11" t="s">
        <v>15</v>
      </c>
      <c r="F7" s="11" t="s">
        <v>260</v>
      </c>
      <c r="G7" s="11" t="s">
        <v>15</v>
      </c>
      <c r="H7" s="81" t="s">
        <v>261</v>
      </c>
      <c r="I7" s="5" t="s">
        <v>262</v>
      </c>
    </row>
    <row r="8" spans="1:29" x14ac:dyDescent="0.25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5">
      <c r="A9" s="85" t="s">
        <v>50</v>
      </c>
      <c r="B9" s="57">
        <v>11913319</v>
      </c>
      <c r="C9" s="57">
        <v>13526366</v>
      </c>
      <c r="D9" s="19">
        <v>1429600</v>
      </c>
      <c r="E9" s="27">
        <f>D9/B9</f>
        <v>0.12000014437622294</v>
      </c>
      <c r="F9" s="19">
        <v>0</v>
      </c>
      <c r="G9" s="27">
        <f>F9/C9</f>
        <v>0</v>
      </c>
      <c r="H9" s="18">
        <f>F9-D9</f>
        <v>-1429600</v>
      </c>
      <c r="I9" s="48">
        <f>F9-C9</f>
        <v>-13526366</v>
      </c>
    </row>
    <row r="10" spans="1:29" x14ac:dyDescent="0.25">
      <c r="A10" s="85" t="s">
        <v>53</v>
      </c>
      <c r="B10" s="99">
        <v>0</v>
      </c>
      <c r="C10" s="99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29" x14ac:dyDescent="0.25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5">
      <c r="A12" s="70" t="s">
        <v>17</v>
      </c>
      <c r="B12" s="58">
        <v>15475500</v>
      </c>
      <c r="C12" s="58">
        <v>15629500</v>
      </c>
      <c r="D12" s="19">
        <v>7417130</v>
      </c>
      <c r="E12" s="27">
        <f t="shared" ref="E12:E21" si="0">D12/B12</f>
        <v>0.47928209104713904</v>
      </c>
      <c r="F12" s="19">
        <f>7506555-1585</f>
        <v>7504970</v>
      </c>
      <c r="G12" s="27">
        <f t="shared" ref="G12:G21" si="1">F12/C12</f>
        <v>0.48017978822099233</v>
      </c>
      <c r="H12" s="20">
        <f t="shared" ref="H12:H21" si="2">F12-D12</f>
        <v>87840</v>
      </c>
      <c r="I12" s="48">
        <f t="shared" ref="I12:I21" si="3">F12-C12</f>
        <v>-8124530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5">
      <c r="A13" s="70" t="s">
        <v>18</v>
      </c>
      <c r="B13" s="58">
        <v>3403000</v>
      </c>
      <c r="C13" s="58">
        <v>3843000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-3843000</v>
      </c>
    </row>
    <row r="14" spans="1:29" x14ac:dyDescent="0.25">
      <c r="A14" s="70" t="s">
        <v>209</v>
      </c>
      <c r="B14" s="58">
        <v>28000</v>
      </c>
      <c r="C14" s="58">
        <v>28000</v>
      </c>
      <c r="D14" s="19">
        <v>3561</v>
      </c>
      <c r="E14" s="27">
        <f t="shared" si="0"/>
        <v>0.12717857142857142</v>
      </c>
      <c r="F14" s="19">
        <v>8956</v>
      </c>
      <c r="G14" s="27">
        <f t="shared" si="1"/>
        <v>0.31985714285714284</v>
      </c>
      <c r="H14" s="20">
        <f t="shared" si="2"/>
        <v>5395</v>
      </c>
      <c r="I14" s="48">
        <f t="shared" si="3"/>
        <v>-19044</v>
      </c>
    </row>
    <row r="15" spans="1:29" x14ac:dyDescent="0.25">
      <c r="A15" s="70" t="s">
        <v>208</v>
      </c>
      <c r="B15" s="58">
        <v>155000</v>
      </c>
      <c r="C15" s="58">
        <v>137000</v>
      </c>
      <c r="D15" s="19">
        <v>22778</v>
      </c>
      <c r="E15" s="27">
        <f t="shared" si="0"/>
        <v>0.14695483870967743</v>
      </c>
      <c r="F15" s="19">
        <v>37347</v>
      </c>
      <c r="G15" s="27">
        <f t="shared" si="1"/>
        <v>0.27260583941605837</v>
      </c>
      <c r="H15" s="20">
        <f t="shared" si="2"/>
        <v>14569</v>
      </c>
      <c r="I15" s="48">
        <f t="shared" si="3"/>
        <v>-99653</v>
      </c>
      <c r="L15" s="19"/>
    </row>
    <row r="16" spans="1:29" x14ac:dyDescent="0.25">
      <c r="A16" s="70" t="s">
        <v>46</v>
      </c>
      <c r="B16" s="58">
        <v>19800</v>
      </c>
      <c r="C16" s="58">
        <v>19000</v>
      </c>
      <c r="D16" s="19">
        <v>5844</v>
      </c>
      <c r="E16" s="27">
        <f>D16/B16</f>
        <v>0.29515151515151516</v>
      </c>
      <c r="F16" s="19">
        <v>3656</v>
      </c>
      <c r="G16" s="27">
        <f>F16/C16</f>
        <v>0.19242105263157894</v>
      </c>
      <c r="H16" s="20">
        <f t="shared" si="2"/>
        <v>-2188</v>
      </c>
      <c r="I16" s="48">
        <f t="shared" si="3"/>
        <v>-15344</v>
      </c>
    </row>
    <row r="17" spans="1:12" x14ac:dyDescent="0.25">
      <c r="A17" s="70" t="s">
        <v>47</v>
      </c>
      <c r="B17" s="58">
        <v>112750</v>
      </c>
      <c r="C17" s="58">
        <v>209750</v>
      </c>
      <c r="D17" s="19">
        <v>9475</v>
      </c>
      <c r="E17" s="27">
        <f t="shared" si="0"/>
        <v>8.4035476718403543E-2</v>
      </c>
      <c r="F17" s="19">
        <v>38738</v>
      </c>
      <c r="G17" s="27">
        <f t="shared" si="1"/>
        <v>0.1846865315852205</v>
      </c>
      <c r="H17" s="20">
        <f t="shared" si="2"/>
        <v>29263</v>
      </c>
      <c r="I17" s="48">
        <f t="shared" si="3"/>
        <v>-171012</v>
      </c>
      <c r="L17" s="19"/>
    </row>
    <row r="18" spans="1:12" x14ac:dyDescent="0.25">
      <c r="A18" s="161" t="s">
        <v>106</v>
      </c>
      <c r="B18" s="58">
        <v>-1526500</v>
      </c>
      <c r="C18" s="58">
        <v>-2407000</v>
      </c>
      <c r="D18" s="19">
        <v>-480502</v>
      </c>
      <c r="E18" s="27">
        <f t="shared" si="0"/>
        <v>0.31477366524729772</v>
      </c>
      <c r="F18" s="19">
        <f>-148112-112785-326845</f>
        <v>-587742</v>
      </c>
      <c r="G18" s="27">
        <f t="shared" si="1"/>
        <v>0.24418030743664312</v>
      </c>
      <c r="H18" s="20">
        <f t="shared" si="2"/>
        <v>-107240</v>
      </c>
      <c r="I18" s="48">
        <f t="shared" si="3"/>
        <v>1819258</v>
      </c>
    </row>
    <row r="19" spans="1:12" x14ac:dyDescent="0.25">
      <c r="A19" s="161" t="s">
        <v>107</v>
      </c>
      <c r="B19" s="58">
        <v>-847300</v>
      </c>
      <c r="C19" s="58">
        <v>-847300</v>
      </c>
      <c r="D19" s="19">
        <v>-402321</v>
      </c>
      <c r="E19" s="27">
        <f t="shared" si="0"/>
        <v>0.47482709784019828</v>
      </c>
      <c r="F19" s="19">
        <v>-407511</v>
      </c>
      <c r="G19" s="27">
        <f t="shared" si="1"/>
        <v>0.48095243715331054</v>
      </c>
      <c r="H19" s="20">
        <f t="shared" si="2"/>
        <v>-5190</v>
      </c>
      <c r="I19" s="48">
        <f t="shared" si="3"/>
        <v>439789</v>
      </c>
      <c r="J19" s="19"/>
      <c r="K19" s="159"/>
      <c r="L19" s="159"/>
    </row>
    <row r="20" spans="1:12" x14ac:dyDescent="0.25">
      <c r="A20" s="70" t="s">
        <v>43</v>
      </c>
      <c r="B20" s="58">
        <v>2696439</v>
      </c>
      <c r="C20" s="58">
        <v>2732354</v>
      </c>
      <c r="D20" s="19">
        <v>990895</v>
      </c>
      <c r="E20" s="27">
        <f t="shared" si="0"/>
        <v>0.36748281715254821</v>
      </c>
      <c r="F20" s="19">
        <v>1057751</v>
      </c>
      <c r="G20" s="27">
        <f t="shared" si="1"/>
        <v>0.38712077571207831</v>
      </c>
      <c r="H20" s="20">
        <f t="shared" si="2"/>
        <v>66856</v>
      </c>
      <c r="I20" s="48">
        <f t="shared" si="3"/>
        <v>-1674603</v>
      </c>
      <c r="J20" s="19"/>
    </row>
    <row r="21" spans="1:12" x14ac:dyDescent="0.25">
      <c r="A21" s="70" t="s">
        <v>44</v>
      </c>
      <c r="B21" s="58">
        <v>758600</v>
      </c>
      <c r="C21" s="58">
        <v>953632</v>
      </c>
      <c r="D21" s="19">
        <v>170681</v>
      </c>
      <c r="E21" s="27">
        <f t="shared" si="0"/>
        <v>0.22499472712892168</v>
      </c>
      <c r="F21" s="19">
        <v>217503</v>
      </c>
      <c r="G21" s="27">
        <f t="shared" si="1"/>
        <v>0.22807854602194558</v>
      </c>
      <c r="H21" s="20">
        <f t="shared" si="2"/>
        <v>46822</v>
      </c>
      <c r="I21" s="48">
        <f t="shared" si="3"/>
        <v>-736129</v>
      </c>
      <c r="J21" s="19"/>
      <c r="K21" s="19"/>
    </row>
    <row r="22" spans="1:12" x14ac:dyDescent="0.25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5">
      <c r="A23" s="70" t="s">
        <v>19</v>
      </c>
      <c r="B23" s="58">
        <v>28141525</v>
      </c>
      <c r="C23" s="58">
        <v>31314861</v>
      </c>
      <c r="D23" s="53">
        <v>51711</v>
      </c>
      <c r="E23" s="27">
        <f>D23/B23</f>
        <v>1.8375336802110048E-3</v>
      </c>
      <c r="F23" s="53">
        <v>51777</v>
      </c>
      <c r="G23" s="27">
        <f>F23/C23</f>
        <v>1.6534322154583411E-3</v>
      </c>
      <c r="H23" s="20">
        <f>F23-D23</f>
        <v>66</v>
      </c>
      <c r="I23" s="48">
        <f>F23-C23</f>
        <v>-31263084</v>
      </c>
    </row>
    <row r="24" spans="1:12" x14ac:dyDescent="0.25">
      <c r="A24" s="70" t="s">
        <v>20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5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5">
      <c r="A26" s="70" t="s">
        <v>21</v>
      </c>
      <c r="B26" s="58">
        <v>130000</v>
      </c>
      <c r="C26" s="58">
        <v>1000000</v>
      </c>
      <c r="D26" s="19">
        <v>45626</v>
      </c>
      <c r="E26" s="27">
        <f>D26/B26</f>
        <v>0.35096923076923076</v>
      </c>
      <c r="F26" s="19">
        <v>142002</v>
      </c>
      <c r="G26" s="27">
        <f>F26/C26</f>
        <v>0.14200199999999999</v>
      </c>
      <c r="H26" s="20">
        <f>F26-D26</f>
        <v>96376</v>
      </c>
      <c r="I26" s="48">
        <f>F26-C26</f>
        <v>-857998</v>
      </c>
    </row>
    <row r="27" spans="1:12" x14ac:dyDescent="0.25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5">
      <c r="A28" s="70" t="s">
        <v>22</v>
      </c>
      <c r="B28" s="58">
        <v>177061</v>
      </c>
      <c r="C28" s="58">
        <v>312428</v>
      </c>
      <c r="D28" s="19">
        <v>87704</v>
      </c>
      <c r="E28" s="27">
        <f>D28/B28</f>
        <v>0.49533211717995496</v>
      </c>
      <c r="F28" s="19">
        <v>93469</v>
      </c>
      <c r="G28" s="27">
        <f>F28/C28</f>
        <v>0.29916972870549374</v>
      </c>
      <c r="H28" s="20">
        <f>F28-D28</f>
        <v>5765</v>
      </c>
      <c r="I28" s="48">
        <f>F28-C28</f>
        <v>-218959</v>
      </c>
      <c r="K28" s="68"/>
    </row>
    <row r="29" spans="1:12" x14ac:dyDescent="0.25">
      <c r="A29" s="70"/>
      <c r="B29" s="165"/>
      <c r="C29" s="83"/>
      <c r="D29" s="19"/>
      <c r="E29" s="27"/>
      <c r="F29" s="19"/>
      <c r="G29" s="27"/>
      <c r="H29" s="20"/>
      <c r="I29" s="48"/>
    </row>
    <row r="30" spans="1:12" x14ac:dyDescent="0.25">
      <c r="A30" s="70" t="s">
        <v>23</v>
      </c>
      <c r="B30" s="58">
        <v>1108847</v>
      </c>
      <c r="C30" s="58">
        <v>1236347</v>
      </c>
      <c r="D30" s="19">
        <v>26159</v>
      </c>
      <c r="E30" s="27">
        <f>D30/B30</f>
        <v>2.3591171730635515E-2</v>
      </c>
      <c r="F30" s="19">
        <v>108037</v>
      </c>
      <c r="G30" s="27">
        <f t="shared" ref="G30:G36" si="4">F30/C30</f>
        <v>8.7384043476467374E-2</v>
      </c>
      <c r="H30" s="20">
        <f>F30-D30</f>
        <v>81878</v>
      </c>
      <c r="I30" s="48">
        <f>F30-C30</f>
        <v>-1128310</v>
      </c>
    </row>
    <row r="31" spans="1:12" x14ac:dyDescent="0.25">
      <c r="A31" s="70" t="s">
        <v>24</v>
      </c>
      <c r="B31" s="58">
        <v>245900</v>
      </c>
      <c r="C31" s="58">
        <v>247400</v>
      </c>
      <c r="D31" s="160">
        <v>3035</v>
      </c>
      <c r="E31" s="84">
        <f>D31/B31</f>
        <v>1.2342415616104108E-2</v>
      </c>
      <c r="F31" s="89">
        <v>3447</v>
      </c>
      <c r="G31" s="27">
        <f t="shared" si="4"/>
        <v>1.3932902182700081E-2</v>
      </c>
      <c r="H31" s="20">
        <f>F31-D31</f>
        <v>412</v>
      </c>
      <c r="I31" s="48">
        <f>F31-C31</f>
        <v>-243953</v>
      </c>
    </row>
    <row r="32" spans="1:12" x14ac:dyDescent="0.25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5">
      <c r="A33" s="70" t="s">
        <v>25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5">
      <c r="A34" s="70" t="s">
        <v>42</v>
      </c>
      <c r="B34" s="58">
        <v>200000</v>
      </c>
      <c r="C34" s="58">
        <v>170000</v>
      </c>
      <c r="D34" s="19">
        <v>20</v>
      </c>
      <c r="E34" s="27">
        <f>D34/B34</f>
        <v>1E-4</v>
      </c>
      <c r="F34" s="19">
        <v>6</v>
      </c>
      <c r="G34" s="27">
        <f t="shared" si="4"/>
        <v>3.529411764705882E-5</v>
      </c>
      <c r="H34" s="20">
        <f>F34-D34</f>
        <v>-14</v>
      </c>
      <c r="I34" s="48">
        <f>F34-C34</f>
        <v>-169994</v>
      </c>
      <c r="K34" s="19"/>
    </row>
    <row r="35" spans="1:12" x14ac:dyDescent="0.25">
      <c r="A35" s="70" t="s">
        <v>102</v>
      </c>
      <c r="B35" s="58">
        <v>350000</v>
      </c>
      <c r="C35" s="88">
        <v>250000</v>
      </c>
      <c r="D35" s="162">
        <v>34348</v>
      </c>
      <c r="E35" s="157">
        <f>D35/B35</f>
        <v>9.8137142857142853E-2</v>
      </c>
      <c r="F35" s="19">
        <v>54426</v>
      </c>
      <c r="G35" s="157">
        <f t="shared" si="4"/>
        <v>0.21770400000000001</v>
      </c>
      <c r="H35" s="156">
        <f>F35-D35</f>
        <v>20078</v>
      </c>
      <c r="I35" s="158">
        <f>F35-C35</f>
        <v>-195574</v>
      </c>
      <c r="K35" s="19"/>
    </row>
    <row r="36" spans="1:12" x14ac:dyDescent="0.25">
      <c r="A36" s="70" t="s">
        <v>26</v>
      </c>
      <c r="B36" s="58">
        <v>24600</v>
      </c>
      <c r="C36" s="88">
        <v>38100</v>
      </c>
      <c r="D36" s="19">
        <v>2695</v>
      </c>
      <c r="E36" s="27">
        <f>D36/B36</f>
        <v>0.10955284552845529</v>
      </c>
      <c r="F36" s="19">
        <v>23483</v>
      </c>
      <c r="G36" s="27">
        <f t="shared" si="4"/>
        <v>0.61635170603674538</v>
      </c>
      <c r="H36" s="20">
        <f>F36-D36</f>
        <v>20788</v>
      </c>
      <c r="I36" s="48">
        <f>F36-C36</f>
        <v>-14617</v>
      </c>
      <c r="K36" s="19"/>
    </row>
    <row r="37" spans="1:12" x14ac:dyDescent="0.25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5">
      <c r="A38" s="73" t="s">
        <v>27</v>
      </c>
      <c r="B38" s="58">
        <f>SUM(B9:B37)</f>
        <v>61816541</v>
      </c>
      <c r="C38" s="58">
        <f>SUM(C8:C37)</f>
        <v>67643438</v>
      </c>
      <c r="D38" s="63">
        <f>SUM(D9:D36)</f>
        <v>9418439</v>
      </c>
      <c r="E38" s="27">
        <f>D38/B38</f>
        <v>0.15236114553869975</v>
      </c>
      <c r="F38" s="19">
        <f>SUM(F9:F36)</f>
        <v>8350315</v>
      </c>
      <c r="G38" s="27">
        <f>F38/C38</f>
        <v>0.12344604660691552</v>
      </c>
      <c r="H38" s="20">
        <f>SUM(H9:H36)</f>
        <v>-1068124</v>
      </c>
      <c r="I38" s="48">
        <f>F38-C38</f>
        <v>-59293123</v>
      </c>
      <c r="J38" s="91"/>
      <c r="K38" s="90"/>
      <c r="L38" s="19"/>
    </row>
    <row r="39" spans="1:12" x14ac:dyDescent="0.25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5">
      <c r="A40" s="74" t="s">
        <v>28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5">
      <c r="A41" s="70" t="s">
        <v>48</v>
      </c>
      <c r="B41" s="58">
        <v>46088856</v>
      </c>
      <c r="C41" s="88">
        <v>48273143</v>
      </c>
      <c r="D41" s="19">
        <v>3030363</v>
      </c>
      <c r="E41" s="27">
        <f t="shared" ref="E41:E48" si="5">D41/B41</f>
        <v>6.5750449522982299E-2</v>
      </c>
      <c r="F41" s="19">
        <v>3259846</v>
      </c>
      <c r="G41" s="27">
        <f t="shared" ref="G41:G48" si="6">F41/C41</f>
        <v>6.7529184913441412E-2</v>
      </c>
      <c r="H41" s="20">
        <f t="shared" ref="H41:H49" si="7">F41-D41</f>
        <v>229483</v>
      </c>
      <c r="I41" s="48">
        <f t="shared" ref="I41:I49" si="8">F41-C41</f>
        <v>-45013297</v>
      </c>
      <c r="J41" s="141"/>
    </row>
    <row r="42" spans="1:12" x14ac:dyDescent="0.25">
      <c r="A42" s="70" t="s">
        <v>35</v>
      </c>
      <c r="B42" s="58">
        <v>3345665</v>
      </c>
      <c r="C42" s="88">
        <v>3431335</v>
      </c>
      <c r="D42" s="19">
        <v>238883</v>
      </c>
      <c r="E42" s="27">
        <f t="shared" si="5"/>
        <v>7.1400752914592469E-2</v>
      </c>
      <c r="F42" s="19">
        <v>310983</v>
      </c>
      <c r="G42" s="27">
        <f t="shared" si="6"/>
        <v>9.063032318325083E-2</v>
      </c>
      <c r="H42" s="20">
        <f t="shared" si="7"/>
        <v>72100</v>
      </c>
      <c r="I42" s="48">
        <f t="shared" si="8"/>
        <v>-3120352</v>
      </c>
      <c r="J42" s="141"/>
    </row>
    <row r="43" spans="1:12" x14ac:dyDescent="0.25">
      <c r="A43" s="70" t="s">
        <v>29</v>
      </c>
      <c r="B43" s="58">
        <v>3266308</v>
      </c>
      <c r="C43" s="88">
        <v>3910232</v>
      </c>
      <c r="D43" s="19">
        <v>918113</v>
      </c>
      <c r="E43" s="27">
        <f t="shared" si="5"/>
        <v>0.28108586208036718</v>
      </c>
      <c r="F43" s="19">
        <v>1131670</v>
      </c>
      <c r="G43" s="27">
        <f t="shared" si="6"/>
        <v>0.28941249521767504</v>
      </c>
      <c r="H43" s="20">
        <f t="shared" si="7"/>
        <v>213557</v>
      </c>
      <c r="I43" s="48">
        <f t="shared" si="8"/>
        <v>-2778562</v>
      </c>
      <c r="J43" s="141"/>
    </row>
    <row r="44" spans="1:12" x14ac:dyDescent="0.25">
      <c r="A44" s="70" t="s">
        <v>30</v>
      </c>
      <c r="B44" s="58">
        <v>2113425</v>
      </c>
      <c r="C44" s="88">
        <v>3343416</v>
      </c>
      <c r="D44" s="19">
        <v>756751</v>
      </c>
      <c r="E44" s="27">
        <f t="shared" si="5"/>
        <v>0.35806853803659938</v>
      </c>
      <c r="F44" s="19">
        <v>763435</v>
      </c>
      <c r="G44" s="27">
        <f t="shared" si="6"/>
        <v>0.22833981771936246</v>
      </c>
      <c r="H44" s="20">
        <f t="shared" si="7"/>
        <v>6684</v>
      </c>
      <c r="I44" s="48">
        <f t="shared" si="8"/>
        <v>-2579981</v>
      </c>
      <c r="J44" s="141"/>
    </row>
    <row r="45" spans="1:12" x14ac:dyDescent="0.25">
      <c r="A45" s="70" t="s">
        <v>31</v>
      </c>
      <c r="B45" s="58">
        <v>578000</v>
      </c>
      <c r="C45" s="88">
        <v>2050277</v>
      </c>
      <c r="D45" s="19">
        <v>23628</v>
      </c>
      <c r="E45" s="27">
        <f t="shared" si="5"/>
        <v>4.0878892733564015E-2</v>
      </c>
      <c r="F45" s="19">
        <v>21209</v>
      </c>
      <c r="G45" s="27">
        <f t="shared" si="6"/>
        <v>1.0344455895471685E-2</v>
      </c>
      <c r="H45" s="20">
        <f t="shared" si="7"/>
        <v>-2419</v>
      </c>
      <c r="I45" s="48">
        <f t="shared" si="8"/>
        <v>-2029068</v>
      </c>
    </row>
    <row r="46" spans="1:12" x14ac:dyDescent="0.25">
      <c r="A46" s="70" t="s">
        <v>49</v>
      </c>
      <c r="B46" s="58">
        <v>2005130</v>
      </c>
      <c r="C46" s="88">
        <v>1950112</v>
      </c>
      <c r="D46" s="19">
        <v>227690</v>
      </c>
      <c r="E46" s="27">
        <f t="shared" si="5"/>
        <v>0.11355373467056999</v>
      </c>
      <c r="F46" s="19">
        <v>260059</v>
      </c>
      <c r="G46" s="27">
        <f t="shared" si="6"/>
        <v>0.13335593032605306</v>
      </c>
      <c r="H46" s="20">
        <f t="shared" si="7"/>
        <v>32369</v>
      </c>
      <c r="I46" s="48">
        <f t="shared" si="8"/>
        <v>-1690053</v>
      </c>
      <c r="J46" s="141"/>
    </row>
    <row r="47" spans="1:12" x14ac:dyDescent="0.25">
      <c r="A47" s="70" t="s">
        <v>36</v>
      </c>
      <c r="B47" s="58">
        <v>363500</v>
      </c>
      <c r="C47" s="88">
        <v>774777</v>
      </c>
      <c r="D47" s="19">
        <v>6968</v>
      </c>
      <c r="E47" s="27">
        <f t="shared" si="5"/>
        <v>1.9169188445667125E-2</v>
      </c>
      <c r="F47" s="19">
        <v>163630</v>
      </c>
      <c r="G47" s="27">
        <f t="shared" si="6"/>
        <v>0.21119625388982893</v>
      </c>
      <c r="H47" s="20">
        <f t="shared" si="7"/>
        <v>156662</v>
      </c>
      <c r="I47" s="48">
        <f t="shared" si="8"/>
        <v>-611147</v>
      </c>
    </row>
    <row r="48" spans="1:12" x14ac:dyDescent="0.25">
      <c r="A48" s="70" t="s">
        <v>72</v>
      </c>
      <c r="B48" s="58">
        <v>4043081</v>
      </c>
      <c r="C48" s="88">
        <v>3902570</v>
      </c>
      <c r="D48" s="19">
        <v>1588865</v>
      </c>
      <c r="E48" s="27">
        <f t="shared" si="5"/>
        <v>0.39298371712068098</v>
      </c>
      <c r="F48" s="19">
        <v>1722063</v>
      </c>
      <c r="G48" s="27">
        <f t="shared" si="6"/>
        <v>0.441263833832577</v>
      </c>
      <c r="H48" s="20">
        <f t="shared" si="7"/>
        <v>133198</v>
      </c>
      <c r="I48" s="48">
        <f t="shared" si="8"/>
        <v>-2180507</v>
      </c>
    </row>
    <row r="49" spans="1:11" x14ac:dyDescent="0.25">
      <c r="A49" s="70" t="s">
        <v>32</v>
      </c>
      <c r="B49" s="58">
        <v>12576</v>
      </c>
      <c r="C49" s="88">
        <v>7576</v>
      </c>
      <c r="D49" s="53">
        <v>34</v>
      </c>
      <c r="E49" s="27">
        <f>D49/B49</f>
        <v>2.703562340966921E-3</v>
      </c>
      <c r="F49" s="53">
        <v>0</v>
      </c>
      <c r="G49" s="27">
        <f>F49/C49</f>
        <v>0</v>
      </c>
      <c r="H49" s="20">
        <f t="shared" si="7"/>
        <v>-34</v>
      </c>
      <c r="I49" s="48">
        <f t="shared" si="8"/>
        <v>-7576</v>
      </c>
    </row>
    <row r="50" spans="1:11" x14ac:dyDescent="0.25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5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5">
      <c r="A52" s="73" t="s">
        <v>45</v>
      </c>
      <c r="B52" s="58">
        <f>SUM(B41:B49)</f>
        <v>61816541</v>
      </c>
      <c r="C52" s="58">
        <f>SUM(C41:C49)</f>
        <v>67643438</v>
      </c>
      <c r="D52" s="63">
        <f>SUM(D41:D49)</f>
        <v>6791295</v>
      </c>
      <c r="E52" s="27">
        <f>D52/B52</f>
        <v>0.10986209985447098</v>
      </c>
      <c r="F52" s="26">
        <f>SUM(F41:F49)</f>
        <v>7632895</v>
      </c>
      <c r="G52" s="27">
        <f>F52/C52</f>
        <v>0.11284013979301288</v>
      </c>
      <c r="H52" s="20">
        <f>SUM(H41:H49)</f>
        <v>841600</v>
      </c>
      <c r="I52" s="48">
        <f>F52-C52</f>
        <v>-60010543</v>
      </c>
      <c r="J52" s="94"/>
      <c r="K52" s="19"/>
    </row>
    <row r="53" spans="1:11" x14ac:dyDescent="0.25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8" thickBot="1" x14ac:dyDescent="0.3">
      <c r="A54" s="70" t="s">
        <v>41</v>
      </c>
      <c r="B54" s="60">
        <f>B38-B52</f>
        <v>0</v>
      </c>
      <c r="C54" s="60">
        <f>C38-C52</f>
        <v>0</v>
      </c>
      <c r="D54" s="65">
        <f>D38-D52</f>
        <v>2627144</v>
      </c>
      <c r="E54" s="27"/>
      <c r="F54" s="44">
        <f>F38-F52</f>
        <v>717420</v>
      </c>
      <c r="G54" s="25"/>
      <c r="H54" s="45">
        <f>H38-H52</f>
        <v>-1909724</v>
      </c>
      <c r="I54" s="49">
        <f>F54-C54</f>
        <v>717420</v>
      </c>
      <c r="J54" s="17"/>
      <c r="K54" s="17"/>
    </row>
    <row r="55" spans="1:11" ht="13.8" thickTop="1" x14ac:dyDescent="0.25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5">
      <c r="A56" s="13"/>
      <c r="B56" s="25"/>
      <c r="C56" s="25"/>
      <c r="D56" s="38"/>
      <c r="E56" s="25"/>
      <c r="F56" s="38"/>
      <c r="G56" s="25"/>
      <c r="H56" s="38"/>
    </row>
    <row r="57" spans="1:11" x14ac:dyDescent="0.25">
      <c r="A57" s="25"/>
      <c r="D57" s="43"/>
      <c r="F57" s="19"/>
    </row>
    <row r="58" spans="1:11" x14ac:dyDescent="0.25">
      <c r="A58" s="25"/>
      <c r="D58" s="17"/>
    </row>
    <row r="59" spans="1:11" x14ac:dyDescent="0.25">
      <c r="D59" s="17"/>
    </row>
    <row r="60" spans="1:11" x14ac:dyDescent="0.25">
      <c r="D60" s="17"/>
    </row>
    <row r="64" spans="1:11" x14ac:dyDescent="0.25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3"/>
  <sheetViews>
    <sheetView topLeftCell="A2" zoomScale="90" zoomScaleNormal="90" workbookViewId="0">
      <selection activeCell="I13" sqref="I13"/>
    </sheetView>
  </sheetViews>
  <sheetFormatPr defaultRowHeight="13.2" x14ac:dyDescent="0.25"/>
  <cols>
    <col min="1" max="1" width="32" customWidth="1"/>
    <col min="2" max="2" width="12" bestFit="1" customWidth="1"/>
    <col min="3" max="3" width="11.5546875" bestFit="1" customWidth="1"/>
    <col min="4" max="4" width="15.21875" bestFit="1" customWidth="1"/>
    <col min="5" max="5" width="10.88671875" style="159" bestFit="1" customWidth="1"/>
    <col min="6" max="6" width="13.5546875" customWidth="1"/>
    <col min="7" max="7" width="12" customWidth="1"/>
    <col min="8" max="8" width="11.5546875" customWidth="1"/>
    <col min="9" max="9" width="15.21875" customWidth="1"/>
    <col min="10" max="10" width="10.88671875" style="159" customWidth="1"/>
    <col min="11" max="11" width="12" customWidth="1"/>
    <col min="12" max="12" width="13.5546875" customWidth="1"/>
    <col min="13" max="13" width="12.44140625" customWidth="1"/>
    <col min="14" max="14" width="15.21875" bestFit="1" customWidth="1"/>
    <col min="15" max="15" width="10.88671875" style="159" bestFit="1" customWidth="1"/>
    <col min="16" max="16" width="13.5546875" customWidth="1"/>
  </cols>
  <sheetData>
    <row r="1" spans="1:18" ht="82.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8" ht="17.399999999999999" x14ac:dyDescent="0.3">
      <c r="A2" s="171" t="s">
        <v>60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8" ht="22.8" x14ac:dyDescent="0.4">
      <c r="A3" s="103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8" ht="22.8" x14ac:dyDescent="0.4">
      <c r="A4" s="178"/>
      <c r="B4" s="179">
        <v>44834</v>
      </c>
      <c r="C4" s="180"/>
      <c r="D4" s="180"/>
      <c r="E4" s="180"/>
      <c r="F4" s="181"/>
      <c r="G4" s="182">
        <v>45169</v>
      </c>
      <c r="H4" s="183"/>
      <c r="I4" s="183"/>
      <c r="J4" s="183"/>
      <c r="K4" s="184"/>
      <c r="L4" s="182">
        <v>45199</v>
      </c>
      <c r="M4" s="183"/>
      <c r="N4" s="183"/>
      <c r="O4" s="183"/>
      <c r="P4" s="184"/>
    </row>
    <row r="5" spans="1:18" ht="22.8" x14ac:dyDescent="0.4">
      <c r="A5" s="185"/>
      <c r="B5" s="186" t="s">
        <v>61</v>
      </c>
      <c r="C5" s="186" t="s">
        <v>62</v>
      </c>
      <c r="D5" s="186" t="s">
        <v>64</v>
      </c>
      <c r="E5" s="186" t="s">
        <v>108</v>
      </c>
      <c r="F5" s="187" t="s">
        <v>33</v>
      </c>
      <c r="G5" s="186" t="s">
        <v>61</v>
      </c>
      <c r="H5" s="186" t="s">
        <v>62</v>
      </c>
      <c r="I5" s="186" t="s">
        <v>64</v>
      </c>
      <c r="J5" s="186" t="s">
        <v>108</v>
      </c>
      <c r="K5" s="187" t="s">
        <v>33</v>
      </c>
      <c r="L5" s="186" t="s">
        <v>61</v>
      </c>
      <c r="M5" s="186" t="s">
        <v>62</v>
      </c>
      <c r="N5" s="186" t="s">
        <v>64</v>
      </c>
      <c r="O5" s="186" t="s">
        <v>108</v>
      </c>
      <c r="P5" s="187" t="s">
        <v>33</v>
      </c>
    </row>
    <row r="6" spans="1:18" ht="22.8" x14ac:dyDescent="0.4">
      <c r="A6" s="188"/>
      <c r="B6" s="189" t="s">
        <v>63</v>
      </c>
      <c r="C6" s="189" t="s">
        <v>63</v>
      </c>
      <c r="D6" s="189" t="s">
        <v>77</v>
      </c>
      <c r="E6" s="189" t="s">
        <v>31</v>
      </c>
      <c r="F6" s="190"/>
      <c r="G6" s="189" t="s">
        <v>63</v>
      </c>
      <c r="H6" s="189" t="s">
        <v>63</v>
      </c>
      <c r="I6" s="189" t="s">
        <v>77</v>
      </c>
      <c r="J6" s="189" t="s">
        <v>31</v>
      </c>
      <c r="K6" s="190"/>
      <c r="L6" s="189" t="s">
        <v>63</v>
      </c>
      <c r="M6" s="189" t="s">
        <v>63</v>
      </c>
      <c r="N6" s="189" t="s">
        <v>77</v>
      </c>
      <c r="O6" s="189" t="s">
        <v>31</v>
      </c>
      <c r="P6" s="190"/>
    </row>
    <row r="7" spans="1:18" ht="13.8" x14ac:dyDescent="0.25">
      <c r="A7" s="191" t="s">
        <v>65</v>
      </c>
      <c r="B7" s="192"/>
      <c r="C7" s="193"/>
      <c r="D7" s="193"/>
      <c r="E7" s="192"/>
      <c r="F7" s="194"/>
      <c r="G7" s="192"/>
      <c r="H7" s="192"/>
      <c r="I7" s="192"/>
      <c r="J7" s="192"/>
      <c r="K7" s="195"/>
      <c r="L7" s="192"/>
      <c r="M7" s="192"/>
      <c r="N7" s="192"/>
      <c r="O7" s="192"/>
      <c r="P7" s="195"/>
    </row>
    <row r="8" spans="1:18" x14ac:dyDescent="0.25">
      <c r="A8" s="196" t="s">
        <v>130</v>
      </c>
      <c r="B8" s="197">
        <f>401109-4788</f>
        <v>396321</v>
      </c>
      <c r="C8" s="197">
        <v>-4239875</v>
      </c>
      <c r="D8" s="197"/>
      <c r="E8" s="197">
        <v>3157737</v>
      </c>
      <c r="F8" s="198">
        <f>SUM(B8:E8)</f>
        <v>-685817</v>
      </c>
      <c r="G8" s="199">
        <v>-4896856</v>
      </c>
      <c r="H8" s="197">
        <v>-2252753</v>
      </c>
      <c r="I8" s="197"/>
      <c r="J8" s="197">
        <v>7375452</v>
      </c>
      <c r="K8" s="200">
        <f>SUM(G8:J8)</f>
        <v>225843</v>
      </c>
      <c r="L8" s="199">
        <f>-8026354-112785-326845-407511-1</f>
        <v>-8873496</v>
      </c>
      <c r="M8" s="197">
        <f>-349834+112785+326845+407511</f>
        <v>497307</v>
      </c>
      <c r="N8" s="197"/>
      <c r="O8" s="197">
        <v>7375452</v>
      </c>
      <c r="P8" s="200">
        <f>SUM(L8:O8)</f>
        <v>-1000737</v>
      </c>
    </row>
    <row r="9" spans="1:18" x14ac:dyDescent="0.25">
      <c r="A9" s="201" t="s">
        <v>131</v>
      </c>
      <c r="B9" s="202">
        <v>17233</v>
      </c>
      <c r="C9" s="202"/>
      <c r="D9" s="202"/>
      <c r="E9" s="192"/>
      <c r="F9" s="194">
        <f t="shared" ref="F9:F13" si="0">SUM(B9:E9)</f>
        <v>17233</v>
      </c>
      <c r="G9" s="202">
        <v>3498</v>
      </c>
      <c r="H9" s="192"/>
      <c r="I9" s="192"/>
      <c r="J9" s="192"/>
      <c r="K9" s="203">
        <f t="shared" ref="K9:K13" si="1">SUM(G9:J9)</f>
        <v>3498</v>
      </c>
      <c r="L9" s="202">
        <v>3739</v>
      </c>
      <c r="M9" s="192"/>
      <c r="N9" s="192"/>
      <c r="O9" s="192"/>
      <c r="P9" s="203">
        <f t="shared" ref="P9:P13" si="2">SUM(L9:O9)</f>
        <v>3739</v>
      </c>
      <c r="R9" s="159"/>
    </row>
    <row r="10" spans="1:18" x14ac:dyDescent="0.25">
      <c r="A10" s="196" t="s">
        <v>132</v>
      </c>
      <c r="B10" s="202">
        <v>2105868</v>
      </c>
      <c r="C10" s="202">
        <v>-2092102</v>
      </c>
      <c r="D10" s="202"/>
      <c r="E10" s="202"/>
      <c r="F10" s="194">
        <f t="shared" si="0"/>
        <v>13766</v>
      </c>
      <c r="G10" s="202"/>
      <c r="H10" s="202"/>
      <c r="I10" s="202"/>
      <c r="J10" s="202"/>
      <c r="K10" s="203">
        <f t="shared" si="1"/>
        <v>0</v>
      </c>
      <c r="L10" s="202">
        <v>205243</v>
      </c>
      <c r="M10" s="202">
        <v>-206320</v>
      </c>
      <c r="N10" s="202"/>
      <c r="O10" s="202"/>
      <c r="P10" s="203">
        <f t="shared" si="2"/>
        <v>-1077</v>
      </c>
      <c r="R10" s="159"/>
    </row>
    <row r="11" spans="1:18" x14ac:dyDescent="0.25">
      <c r="A11" s="201" t="s">
        <v>133</v>
      </c>
      <c r="B11" s="202">
        <v>27</v>
      </c>
      <c r="C11" s="202">
        <v>21718</v>
      </c>
      <c r="D11" s="202"/>
      <c r="E11" s="202"/>
      <c r="F11" s="194">
        <f t="shared" si="0"/>
        <v>21745</v>
      </c>
      <c r="G11" s="202"/>
      <c r="H11" s="202">
        <v>845264</v>
      </c>
      <c r="I11" s="202"/>
      <c r="J11" s="202"/>
      <c r="K11" s="203">
        <f t="shared" si="1"/>
        <v>845264</v>
      </c>
      <c r="L11" s="202">
        <v>799</v>
      </c>
      <c r="M11" s="202">
        <v>165111</v>
      </c>
      <c r="N11" s="202"/>
      <c r="O11" s="202"/>
      <c r="P11" s="203">
        <f t="shared" si="2"/>
        <v>165910</v>
      </c>
      <c r="R11" s="159"/>
    </row>
    <row r="12" spans="1:18" x14ac:dyDescent="0.25">
      <c r="A12" s="196" t="s">
        <v>134</v>
      </c>
      <c r="B12" s="202">
        <v>-339617</v>
      </c>
      <c r="C12" s="202">
        <v>383</v>
      </c>
      <c r="D12" s="202"/>
      <c r="E12" s="202"/>
      <c r="F12" s="194">
        <f t="shared" si="0"/>
        <v>-339234</v>
      </c>
      <c r="G12" s="202">
        <v>101541</v>
      </c>
      <c r="H12" s="202"/>
      <c r="I12" s="202"/>
      <c r="J12" s="202"/>
      <c r="K12" s="203">
        <f t="shared" si="1"/>
        <v>101541</v>
      </c>
      <c r="L12" s="202">
        <v>-84224</v>
      </c>
      <c r="M12" s="202">
        <v>150007</v>
      </c>
      <c r="N12" s="202"/>
      <c r="O12" s="202"/>
      <c r="P12" s="203">
        <f t="shared" si="2"/>
        <v>65783</v>
      </c>
      <c r="R12" s="159"/>
    </row>
    <row r="13" spans="1:18" x14ac:dyDescent="0.25">
      <c r="A13" s="201" t="s">
        <v>135</v>
      </c>
      <c r="B13" s="202">
        <v>7206</v>
      </c>
      <c r="C13" s="202"/>
      <c r="D13" s="202"/>
      <c r="E13" s="202"/>
      <c r="F13" s="194">
        <f t="shared" si="0"/>
        <v>7206</v>
      </c>
      <c r="G13" s="202">
        <v>2977</v>
      </c>
      <c r="H13" s="202"/>
      <c r="I13" s="202"/>
      <c r="J13" s="202"/>
      <c r="K13" s="203">
        <f t="shared" si="1"/>
        <v>2977</v>
      </c>
      <c r="L13" s="202">
        <v>22977</v>
      </c>
      <c r="M13" s="202"/>
      <c r="N13" s="202"/>
      <c r="O13" s="202"/>
      <c r="P13" s="203">
        <f t="shared" si="2"/>
        <v>22977</v>
      </c>
      <c r="R13" s="159"/>
    </row>
    <row r="14" spans="1:18" ht="13.8" x14ac:dyDescent="0.25">
      <c r="A14" s="204" t="s">
        <v>66</v>
      </c>
      <c r="B14" s="205">
        <f t="shared" ref="B14:E14" si="3">SUM(B7:B13)</f>
        <v>2187038</v>
      </c>
      <c r="C14" s="205">
        <f t="shared" si="3"/>
        <v>-6309876</v>
      </c>
      <c r="D14" s="205"/>
      <c r="E14" s="205">
        <f t="shared" si="3"/>
        <v>3157737</v>
      </c>
      <c r="F14" s="206">
        <f>SUM(F7:F13)</f>
        <v>-965101</v>
      </c>
      <c r="G14" s="205">
        <f t="shared" ref="G14:J14" si="4">SUM(G7:G13)</f>
        <v>-4788840</v>
      </c>
      <c r="H14" s="205">
        <f t="shared" si="4"/>
        <v>-1407489</v>
      </c>
      <c r="I14" s="205">
        <f t="shared" si="4"/>
        <v>0</v>
      </c>
      <c r="J14" s="205">
        <f t="shared" si="4"/>
        <v>7375452</v>
      </c>
      <c r="K14" s="207">
        <f t="shared" ref="K14:P14" si="5">SUM(K7:K13)</f>
        <v>1179123</v>
      </c>
      <c r="L14" s="205">
        <f t="shared" si="5"/>
        <v>-8724962</v>
      </c>
      <c r="M14" s="205">
        <f t="shared" si="5"/>
        <v>606105</v>
      </c>
      <c r="N14" s="205"/>
      <c r="O14" s="205">
        <f t="shared" si="5"/>
        <v>7375452</v>
      </c>
      <c r="P14" s="207">
        <f t="shared" si="5"/>
        <v>-743405</v>
      </c>
      <c r="R14" s="159"/>
    </row>
    <row r="15" spans="1:18" ht="13.8" x14ac:dyDescent="0.25">
      <c r="A15" s="204" t="s">
        <v>67</v>
      </c>
      <c r="B15" s="208">
        <v>3055</v>
      </c>
      <c r="C15" s="208"/>
      <c r="D15" s="208"/>
      <c r="E15" s="208"/>
      <c r="F15" s="209">
        <f>B15</f>
        <v>3055</v>
      </c>
      <c r="G15" s="208">
        <v>6412</v>
      </c>
      <c r="H15" s="208"/>
      <c r="I15" s="208"/>
      <c r="J15" s="208"/>
      <c r="K15" s="209">
        <f>G15</f>
        <v>6412</v>
      </c>
      <c r="L15" s="208">
        <v>6412</v>
      </c>
      <c r="M15" s="208"/>
      <c r="N15" s="208"/>
      <c r="O15" s="208"/>
      <c r="P15" s="209">
        <f>L15</f>
        <v>6412</v>
      </c>
      <c r="R15" s="159"/>
    </row>
    <row r="16" spans="1:18" ht="13.8" x14ac:dyDescent="0.25">
      <c r="A16" s="191" t="s">
        <v>68</v>
      </c>
      <c r="B16" s="202"/>
      <c r="C16" s="192"/>
      <c r="D16" s="192"/>
      <c r="E16" s="192"/>
      <c r="F16" s="210"/>
      <c r="G16" s="202"/>
      <c r="H16" s="192"/>
      <c r="I16" s="192"/>
      <c r="J16" s="192"/>
      <c r="K16" s="210"/>
      <c r="L16" s="202"/>
      <c r="M16" s="192"/>
      <c r="N16" s="192"/>
      <c r="O16" s="192"/>
      <c r="P16" s="210"/>
      <c r="R16" s="159"/>
    </row>
    <row r="17" spans="1:18" x14ac:dyDescent="0.25">
      <c r="A17" s="201" t="s">
        <v>136</v>
      </c>
      <c r="B17" s="202">
        <v>14460042</v>
      </c>
      <c r="C17" s="192"/>
      <c r="D17" s="192">
        <v>146393</v>
      </c>
      <c r="E17" s="192"/>
      <c r="F17" s="210">
        <f>SUM(B17:E17)</f>
        <v>14606435</v>
      </c>
      <c r="G17" s="202">
        <v>11886324</v>
      </c>
      <c r="H17" s="192"/>
      <c r="I17" s="192">
        <v>528949</v>
      </c>
      <c r="J17" s="192"/>
      <c r="K17" s="210">
        <f>SUM(G17:J17)</f>
        <v>12415273</v>
      </c>
      <c r="L17" s="202">
        <v>7735144</v>
      </c>
      <c r="M17" s="192"/>
      <c r="N17" s="192">
        <v>532309</v>
      </c>
      <c r="O17" s="192"/>
      <c r="P17" s="210">
        <f>SUM(L17:O17)</f>
        <v>8267453</v>
      </c>
      <c r="R17" s="159"/>
    </row>
    <row r="18" spans="1:18" x14ac:dyDescent="0.25">
      <c r="A18" s="201" t="s">
        <v>137</v>
      </c>
      <c r="B18" s="202">
        <v>8645844</v>
      </c>
      <c r="C18" s="192"/>
      <c r="D18" s="192"/>
      <c r="E18" s="192"/>
      <c r="F18" s="210">
        <f t="shared" ref="F18:F23" si="6">SUM(B18:E18)</f>
        <v>8645844</v>
      </c>
      <c r="G18" s="202">
        <v>9015891</v>
      </c>
      <c r="H18" s="192"/>
      <c r="I18" s="192"/>
      <c r="J18" s="192"/>
      <c r="K18" s="210">
        <f t="shared" ref="K18:K23" si="7">SUM(G18:J18)</f>
        <v>9015891</v>
      </c>
      <c r="L18" s="202">
        <v>9054931</v>
      </c>
      <c r="M18" s="192"/>
      <c r="N18" s="192"/>
      <c r="O18" s="192"/>
      <c r="P18" s="210">
        <f t="shared" ref="P18:P23" si="8">SUM(L18:O18)</f>
        <v>9054931</v>
      </c>
      <c r="R18" s="159"/>
    </row>
    <row r="19" spans="1:18" x14ac:dyDescent="0.25">
      <c r="A19" s="196" t="s">
        <v>138</v>
      </c>
      <c r="B19" s="202">
        <v>341298</v>
      </c>
      <c r="C19" s="202"/>
      <c r="D19" s="202">
        <v>93090</v>
      </c>
      <c r="E19" s="202"/>
      <c r="F19" s="210">
        <f t="shared" si="6"/>
        <v>434388</v>
      </c>
      <c r="G19" s="202">
        <v>46412</v>
      </c>
      <c r="H19" s="202"/>
      <c r="I19" s="202">
        <v>38196</v>
      </c>
      <c r="J19" s="202"/>
      <c r="K19" s="210">
        <f t="shared" si="7"/>
        <v>84608</v>
      </c>
      <c r="L19" s="202">
        <v>81627</v>
      </c>
      <c r="M19" s="202"/>
      <c r="N19" s="202">
        <v>46254</v>
      </c>
      <c r="O19" s="202"/>
      <c r="P19" s="210">
        <f t="shared" si="8"/>
        <v>127881</v>
      </c>
      <c r="R19" s="159"/>
    </row>
    <row r="20" spans="1:18" x14ac:dyDescent="0.25">
      <c r="A20" s="201" t="s">
        <v>139</v>
      </c>
      <c r="B20" s="202">
        <v>199</v>
      </c>
      <c r="C20" s="202"/>
      <c r="D20" s="202"/>
      <c r="E20" s="202"/>
      <c r="F20" s="210">
        <f t="shared" si="6"/>
        <v>199</v>
      </c>
      <c r="G20" s="202">
        <v>208</v>
      </c>
      <c r="H20" s="202"/>
      <c r="I20" s="202"/>
      <c r="J20" s="202"/>
      <c r="K20" s="210">
        <f t="shared" si="7"/>
        <v>208</v>
      </c>
      <c r="L20" s="202">
        <v>209</v>
      </c>
      <c r="M20" s="202"/>
      <c r="N20" s="202"/>
      <c r="O20" s="202"/>
      <c r="P20" s="210">
        <f t="shared" si="8"/>
        <v>209</v>
      </c>
      <c r="R20" s="159"/>
    </row>
    <row r="21" spans="1:18" s="159" customFormat="1" x14ac:dyDescent="0.25">
      <c r="A21" s="196" t="s">
        <v>140</v>
      </c>
      <c r="B21" s="202">
        <v>8908</v>
      </c>
      <c r="C21" s="202"/>
      <c r="D21" s="202"/>
      <c r="E21" s="202"/>
      <c r="F21" s="210">
        <f t="shared" si="6"/>
        <v>8908</v>
      </c>
      <c r="G21" s="202">
        <v>9286</v>
      </c>
      <c r="H21" s="202"/>
      <c r="I21" s="202"/>
      <c r="J21" s="202"/>
      <c r="K21" s="210">
        <f t="shared" si="7"/>
        <v>9286</v>
      </c>
      <c r="L21" s="202">
        <v>9327</v>
      </c>
      <c r="M21" s="202"/>
      <c r="N21" s="202"/>
      <c r="O21" s="202"/>
      <c r="P21" s="210">
        <f t="shared" si="8"/>
        <v>9327</v>
      </c>
    </row>
    <row r="22" spans="1:18" s="159" customFormat="1" x14ac:dyDescent="0.25">
      <c r="A22" s="196" t="s">
        <v>210</v>
      </c>
      <c r="B22" s="202"/>
      <c r="C22" s="202"/>
      <c r="D22" s="202"/>
      <c r="E22" s="202"/>
      <c r="F22" s="210"/>
      <c r="G22" s="202">
        <v>4129998</v>
      </c>
      <c r="H22" s="202"/>
      <c r="I22" s="202"/>
      <c r="J22" s="202"/>
      <c r="K22" s="210">
        <f t="shared" si="7"/>
        <v>4129998</v>
      </c>
      <c r="L22" s="202">
        <v>4148504</v>
      </c>
      <c r="M22" s="202"/>
      <c r="N22" s="202"/>
      <c r="O22" s="202"/>
      <c r="P22" s="210">
        <f t="shared" si="8"/>
        <v>4148504</v>
      </c>
    </row>
    <row r="23" spans="1:18" s="159" customFormat="1" x14ac:dyDescent="0.25">
      <c r="A23" s="211" t="s">
        <v>141</v>
      </c>
      <c r="B23" s="212"/>
      <c r="C23" s="212"/>
      <c r="D23" s="212"/>
      <c r="E23" s="212"/>
      <c r="F23" s="213"/>
      <c r="G23" s="212">
        <v>8261986</v>
      </c>
      <c r="H23" s="212"/>
      <c r="I23" s="212"/>
      <c r="J23" s="212"/>
      <c r="K23" s="213">
        <f t="shared" si="7"/>
        <v>8261986</v>
      </c>
      <c r="L23" s="212">
        <v>8296484</v>
      </c>
      <c r="M23" s="212"/>
      <c r="N23" s="212"/>
      <c r="O23" s="212"/>
      <c r="P23" s="213">
        <f t="shared" si="8"/>
        <v>8296484</v>
      </c>
    </row>
    <row r="24" spans="1:18" ht="13.8" x14ac:dyDescent="0.25">
      <c r="A24" s="214" t="s">
        <v>69</v>
      </c>
      <c r="B24" s="215">
        <f t="shared" ref="B24:P24" si="9">SUM(B16:B23)</f>
        <v>23456291</v>
      </c>
      <c r="C24" s="216"/>
      <c r="D24" s="216">
        <f t="shared" si="9"/>
        <v>239483</v>
      </c>
      <c r="E24" s="216"/>
      <c r="F24" s="217">
        <f t="shared" si="9"/>
        <v>23695774</v>
      </c>
      <c r="G24" s="215">
        <f t="shared" si="9"/>
        <v>33350105</v>
      </c>
      <c r="H24" s="216">
        <f t="shared" si="9"/>
        <v>0</v>
      </c>
      <c r="I24" s="216">
        <f t="shared" si="9"/>
        <v>567145</v>
      </c>
      <c r="J24" s="216">
        <f t="shared" si="9"/>
        <v>0</v>
      </c>
      <c r="K24" s="217">
        <f t="shared" si="9"/>
        <v>33917250</v>
      </c>
      <c r="L24" s="215">
        <f t="shared" si="9"/>
        <v>29326226</v>
      </c>
      <c r="M24" s="216"/>
      <c r="N24" s="216">
        <f t="shared" si="9"/>
        <v>578563</v>
      </c>
      <c r="O24" s="216"/>
      <c r="P24" s="217">
        <f t="shared" si="9"/>
        <v>29904789</v>
      </c>
    </row>
    <row r="25" spans="1:18" ht="15" customHeight="1" x14ac:dyDescent="0.3">
      <c r="A25" s="218" t="s">
        <v>70</v>
      </c>
      <c r="B25" s="219">
        <f>B24+B15+B14</f>
        <v>25646384</v>
      </c>
      <c r="C25" s="219">
        <f>C14+C15+C24</f>
        <v>-6309876</v>
      </c>
      <c r="D25" s="219">
        <f>D24+D14</f>
        <v>239483</v>
      </c>
      <c r="E25" s="219">
        <f>E24+E14</f>
        <v>3157737</v>
      </c>
      <c r="F25" s="220">
        <f>F24+F15+F14</f>
        <v>22733728</v>
      </c>
      <c r="G25" s="219">
        <f>G24+G15+G14</f>
        <v>28567677</v>
      </c>
      <c r="H25" s="219">
        <f>H24+H14</f>
        <v>-1407489</v>
      </c>
      <c r="I25" s="219">
        <f>I24+I14</f>
        <v>567145</v>
      </c>
      <c r="J25" s="219">
        <f>J24+J14</f>
        <v>7375452</v>
      </c>
      <c r="K25" s="220">
        <f>K24+K15+K14</f>
        <v>35102785</v>
      </c>
      <c r="L25" s="219">
        <f>L14+L15+L24</f>
        <v>20607676</v>
      </c>
      <c r="M25" s="219">
        <f>M24+M14</f>
        <v>606105</v>
      </c>
      <c r="N25" s="219">
        <f>N24+N14</f>
        <v>578563</v>
      </c>
      <c r="O25" s="219">
        <f>O24+O14</f>
        <v>7375452</v>
      </c>
      <c r="P25" s="220">
        <f>P24+P15+P14</f>
        <v>29167796</v>
      </c>
    </row>
    <row r="26" spans="1:18" ht="15" x14ac:dyDescent="0.25">
      <c r="F26" s="106"/>
      <c r="G26" s="106"/>
      <c r="H26" s="106"/>
      <c r="I26" s="106"/>
      <c r="J26" s="106"/>
      <c r="K26" s="110"/>
      <c r="L26" s="106"/>
      <c r="M26" s="106"/>
      <c r="N26" s="106"/>
      <c r="O26" s="106"/>
      <c r="P26" s="106"/>
    </row>
    <row r="30" spans="1:18" x14ac:dyDescent="0.25">
      <c r="A30" s="159"/>
      <c r="B30" s="159"/>
      <c r="C30" s="159"/>
      <c r="D30" s="159"/>
    </row>
    <row r="31" spans="1:18" x14ac:dyDescent="0.25">
      <c r="A31" s="159"/>
      <c r="B31" s="159"/>
      <c r="C31" s="159"/>
      <c r="D31" s="159"/>
    </row>
    <row r="32" spans="1:18" x14ac:dyDescent="0.25">
      <c r="A32" s="159"/>
      <c r="B32" s="159"/>
      <c r="C32" s="159"/>
      <c r="D32" s="159"/>
    </row>
    <row r="33" spans="1:4" x14ac:dyDescent="0.25">
      <c r="A33" s="159"/>
      <c r="B33" s="159"/>
      <c r="C33" s="159"/>
      <c r="D33" s="159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ignoredErrors>
    <ignoredError sqref="B24 L2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34"/>
  <sheetViews>
    <sheetView tabSelected="1" topLeftCell="A9" zoomScale="80" zoomScaleNormal="80" workbookViewId="0">
      <selection activeCell="K17" sqref="K17"/>
    </sheetView>
  </sheetViews>
  <sheetFormatPr defaultRowHeight="19.5" customHeight="1" x14ac:dyDescent="0.25"/>
  <cols>
    <col min="1" max="1" width="40.109375" bestFit="1" customWidth="1"/>
    <col min="2" max="2" width="85.33203125" customWidth="1"/>
    <col min="3" max="3" width="20" style="52" customWidth="1"/>
    <col min="4" max="4" width="17.109375" style="28" customWidth="1"/>
  </cols>
  <sheetData>
    <row r="1" spans="1:14" ht="82.5" customHeight="1" x14ac:dyDescent="0.3">
      <c r="A1" s="175"/>
      <c r="B1" s="176"/>
      <c r="C1" s="176"/>
      <c r="D1" s="177"/>
    </row>
    <row r="2" spans="1:14" ht="19.5" customHeight="1" x14ac:dyDescent="0.3">
      <c r="A2" s="172" t="s">
        <v>264</v>
      </c>
      <c r="B2" s="173"/>
      <c r="C2" s="173"/>
      <c r="D2" s="174"/>
    </row>
    <row r="3" spans="1:14" ht="19.5" customHeight="1" x14ac:dyDescent="0.3">
      <c r="A3" s="107" t="s">
        <v>37</v>
      </c>
      <c r="B3" s="121" t="s">
        <v>71</v>
      </c>
      <c r="C3" s="93" t="s">
        <v>38</v>
      </c>
      <c r="D3" s="108" t="s">
        <v>39</v>
      </c>
    </row>
    <row r="4" spans="1:14" ht="19.5" customHeight="1" x14ac:dyDescent="0.25">
      <c r="A4" s="70"/>
      <c r="B4" s="25"/>
      <c r="C4" s="82"/>
      <c r="D4" s="92"/>
    </row>
    <row r="5" spans="1:14" ht="19.5" customHeight="1" x14ac:dyDescent="0.25">
      <c r="A5" s="163" t="s">
        <v>563</v>
      </c>
      <c r="B5" s="128" t="s">
        <v>265</v>
      </c>
      <c r="C5" s="130">
        <v>813777</v>
      </c>
      <c r="D5" s="109">
        <v>45176</v>
      </c>
      <c r="E5" s="50"/>
    </row>
    <row r="6" spans="1:14" ht="19.5" customHeight="1" x14ac:dyDescent="0.25">
      <c r="A6" s="61" t="s">
        <v>117</v>
      </c>
      <c r="B6" s="128" t="s">
        <v>266</v>
      </c>
      <c r="C6" s="131">
        <v>595029.22</v>
      </c>
      <c r="D6" s="102">
        <v>45182</v>
      </c>
      <c r="E6" s="50"/>
    </row>
    <row r="7" spans="1:14" ht="19.5" customHeight="1" x14ac:dyDescent="0.25">
      <c r="A7" s="61" t="s">
        <v>267</v>
      </c>
      <c r="B7" s="128" t="s">
        <v>268</v>
      </c>
      <c r="C7" s="131">
        <v>440761</v>
      </c>
      <c r="D7" s="102">
        <v>45197</v>
      </c>
      <c r="E7" s="50"/>
    </row>
    <row r="8" spans="1:14" ht="19.5" customHeight="1" x14ac:dyDescent="0.25">
      <c r="A8" s="61" t="s">
        <v>269</v>
      </c>
      <c r="B8" s="128" t="s">
        <v>270</v>
      </c>
      <c r="C8" s="131">
        <v>228501.7</v>
      </c>
      <c r="D8" s="102">
        <v>45196</v>
      </c>
      <c r="E8" s="50"/>
    </row>
    <row r="9" spans="1:14" ht="19.5" customHeight="1" x14ac:dyDescent="0.25">
      <c r="A9" s="61" t="s">
        <v>271</v>
      </c>
      <c r="B9" s="128" t="s">
        <v>272</v>
      </c>
      <c r="C9" s="131">
        <v>146520</v>
      </c>
      <c r="D9" s="102">
        <v>45176</v>
      </c>
      <c r="E9" s="50"/>
    </row>
    <row r="10" spans="1:14" ht="19.5" customHeight="1" x14ac:dyDescent="0.25">
      <c r="A10" s="61" t="s">
        <v>142</v>
      </c>
      <c r="B10" s="128" t="s">
        <v>79</v>
      </c>
      <c r="C10" s="131">
        <v>92256.02</v>
      </c>
      <c r="D10" s="102">
        <v>45190</v>
      </c>
      <c r="E10" s="50"/>
    </row>
    <row r="11" spans="1:14" ht="19.5" customHeight="1" x14ac:dyDescent="0.25">
      <c r="A11" s="61" t="s">
        <v>78</v>
      </c>
      <c r="B11" s="128" t="s">
        <v>127</v>
      </c>
      <c r="C11" s="131">
        <v>89355.46</v>
      </c>
      <c r="D11" s="102">
        <v>45184</v>
      </c>
      <c r="E11" s="50"/>
    </row>
    <row r="12" spans="1:14" ht="19.5" customHeight="1" x14ac:dyDescent="0.25">
      <c r="A12" s="61" t="s">
        <v>267</v>
      </c>
      <c r="B12" s="128" t="s">
        <v>273</v>
      </c>
      <c r="C12" s="131">
        <v>76197</v>
      </c>
      <c r="D12" s="102">
        <v>45196</v>
      </c>
      <c r="E12" s="50"/>
    </row>
    <row r="13" spans="1:14" ht="19.5" customHeight="1" x14ac:dyDescent="0.25">
      <c r="A13" s="61" t="s">
        <v>81</v>
      </c>
      <c r="B13" s="128" t="s">
        <v>79</v>
      </c>
      <c r="C13" s="131">
        <v>57015.89</v>
      </c>
      <c r="D13" s="102">
        <v>45180</v>
      </c>
      <c r="E13" s="50"/>
      <c r="N13" s="141"/>
    </row>
    <row r="14" spans="1:14" ht="19.5" customHeight="1" x14ac:dyDescent="0.25">
      <c r="A14" s="61" t="s">
        <v>274</v>
      </c>
      <c r="B14" s="128" t="s">
        <v>275</v>
      </c>
      <c r="C14" s="131">
        <v>52470</v>
      </c>
      <c r="D14" s="102">
        <v>45180</v>
      </c>
      <c r="E14" s="50"/>
    </row>
    <row r="15" spans="1:14" ht="19.5" customHeight="1" x14ac:dyDescent="0.25">
      <c r="A15" s="61" t="s">
        <v>276</v>
      </c>
      <c r="B15" s="128" t="s">
        <v>277</v>
      </c>
      <c r="C15" s="131">
        <v>52061.14</v>
      </c>
      <c r="D15" s="102">
        <v>45180</v>
      </c>
      <c r="E15" s="50"/>
    </row>
    <row r="16" spans="1:14" ht="19.5" customHeight="1" x14ac:dyDescent="0.25">
      <c r="A16" s="61" t="s">
        <v>278</v>
      </c>
      <c r="B16" s="128" t="s">
        <v>279</v>
      </c>
      <c r="C16" s="131">
        <v>51305</v>
      </c>
      <c r="D16" s="102">
        <v>45180</v>
      </c>
      <c r="E16" s="50"/>
    </row>
    <row r="17" spans="1:14" ht="19.5" customHeight="1" x14ac:dyDescent="0.25">
      <c r="A17" s="61" t="s">
        <v>280</v>
      </c>
      <c r="B17" s="128" t="s">
        <v>281</v>
      </c>
      <c r="C17" s="131">
        <v>46500</v>
      </c>
      <c r="D17" s="102">
        <v>45191</v>
      </c>
      <c r="E17" s="50"/>
      <c r="N17" s="141"/>
    </row>
    <row r="18" spans="1:14" ht="19.5" customHeight="1" x14ac:dyDescent="0.25">
      <c r="A18" s="61" t="s">
        <v>222</v>
      </c>
      <c r="B18" s="128" t="s">
        <v>223</v>
      </c>
      <c r="C18" s="131">
        <v>43620.79</v>
      </c>
      <c r="D18" s="102">
        <v>45196</v>
      </c>
      <c r="E18" s="50"/>
    </row>
    <row r="19" spans="1:14" ht="19.5" customHeight="1" x14ac:dyDescent="0.25">
      <c r="A19" s="61" t="s">
        <v>282</v>
      </c>
      <c r="B19" s="128" t="s">
        <v>283</v>
      </c>
      <c r="C19" s="131">
        <v>38650</v>
      </c>
      <c r="D19" s="102">
        <v>45196</v>
      </c>
      <c r="E19" s="50"/>
    </row>
    <row r="20" spans="1:14" ht="19.5" customHeight="1" x14ac:dyDescent="0.25">
      <c r="A20" s="61" t="s">
        <v>284</v>
      </c>
      <c r="B20" s="128" t="s">
        <v>285</v>
      </c>
      <c r="C20" s="131">
        <v>35677.79</v>
      </c>
      <c r="D20" s="102">
        <v>45182</v>
      </c>
      <c r="E20" s="50"/>
    </row>
    <row r="21" spans="1:14" ht="19.5" customHeight="1" x14ac:dyDescent="0.25">
      <c r="A21" s="61" t="s">
        <v>286</v>
      </c>
      <c r="B21" s="128" t="s">
        <v>287</v>
      </c>
      <c r="C21" s="131">
        <v>35641.56</v>
      </c>
      <c r="D21" s="102">
        <v>45184</v>
      </c>
      <c r="E21" s="50"/>
    </row>
    <row r="22" spans="1:14" ht="19.5" customHeight="1" x14ac:dyDescent="0.25">
      <c r="A22" s="61" t="s">
        <v>80</v>
      </c>
      <c r="B22" s="128" t="s">
        <v>288</v>
      </c>
      <c r="C22" s="131">
        <v>30525</v>
      </c>
      <c r="D22" s="102">
        <v>45181</v>
      </c>
      <c r="E22" s="50"/>
    </row>
    <row r="23" spans="1:14" ht="19.5" customHeight="1" x14ac:dyDescent="0.25">
      <c r="A23" s="61" t="s">
        <v>289</v>
      </c>
      <c r="B23" s="128" t="s">
        <v>85</v>
      </c>
      <c r="C23" s="131">
        <v>24600</v>
      </c>
      <c r="D23" s="102">
        <v>45175</v>
      </c>
      <c r="E23" s="50"/>
    </row>
    <row r="24" spans="1:14" ht="19.5" customHeight="1" x14ac:dyDescent="0.25">
      <c r="A24" s="61" t="s">
        <v>290</v>
      </c>
      <c r="B24" s="128" t="s">
        <v>291</v>
      </c>
      <c r="C24" s="131">
        <v>23400</v>
      </c>
      <c r="D24" s="102">
        <v>45189</v>
      </c>
      <c r="E24" s="50"/>
    </row>
    <row r="25" spans="1:14" ht="19.5" customHeight="1" x14ac:dyDescent="0.25">
      <c r="A25" s="61" t="s">
        <v>292</v>
      </c>
      <c r="B25" s="128" t="s">
        <v>293</v>
      </c>
      <c r="C25" s="100">
        <v>22100</v>
      </c>
      <c r="D25" s="102">
        <v>45196</v>
      </c>
      <c r="E25" s="50"/>
    </row>
    <row r="26" spans="1:14" ht="19.5" customHeight="1" x14ac:dyDescent="0.25">
      <c r="A26" s="61" t="s">
        <v>294</v>
      </c>
      <c r="B26" s="128" t="s">
        <v>295</v>
      </c>
      <c r="C26" s="100">
        <v>18279.98</v>
      </c>
      <c r="D26" s="102">
        <v>45189</v>
      </c>
      <c r="E26" s="50"/>
    </row>
    <row r="27" spans="1:14" ht="19.5" customHeight="1" x14ac:dyDescent="0.25">
      <c r="A27" s="61" t="s">
        <v>104</v>
      </c>
      <c r="B27" s="128" t="s">
        <v>93</v>
      </c>
      <c r="C27" s="100">
        <v>17973.080000000002</v>
      </c>
      <c r="D27" s="102">
        <v>45196</v>
      </c>
      <c r="E27" s="50"/>
    </row>
    <row r="28" spans="1:14" ht="19.5" customHeight="1" x14ac:dyDescent="0.25">
      <c r="A28" s="61" t="s">
        <v>105</v>
      </c>
      <c r="B28" s="128" t="s">
        <v>296</v>
      </c>
      <c r="C28" s="100">
        <v>17961</v>
      </c>
      <c r="D28" s="102">
        <v>45189</v>
      </c>
      <c r="E28" s="50"/>
    </row>
    <row r="29" spans="1:14" ht="19.5" customHeight="1" x14ac:dyDescent="0.25">
      <c r="A29" s="61" t="s">
        <v>297</v>
      </c>
      <c r="B29" s="128" t="s">
        <v>82</v>
      </c>
      <c r="C29" s="100">
        <v>16890.490000000002</v>
      </c>
      <c r="D29" s="102">
        <v>45184</v>
      </c>
      <c r="E29" s="50"/>
    </row>
    <row r="30" spans="1:14" ht="19.5" customHeight="1" x14ac:dyDescent="0.25">
      <c r="A30" s="61" t="s">
        <v>298</v>
      </c>
      <c r="B30" s="128" t="s">
        <v>299</v>
      </c>
      <c r="C30" s="100">
        <v>14434.14</v>
      </c>
      <c r="D30" s="102">
        <v>45182</v>
      </c>
      <c r="E30" s="50"/>
    </row>
    <row r="31" spans="1:14" ht="19.5" customHeight="1" x14ac:dyDescent="0.25">
      <c r="A31" s="61" t="s">
        <v>300</v>
      </c>
      <c r="B31" s="128" t="s">
        <v>301</v>
      </c>
      <c r="C31" s="100">
        <v>13357.36</v>
      </c>
      <c r="D31" s="102">
        <v>45196</v>
      </c>
      <c r="E31" s="50"/>
    </row>
    <row r="32" spans="1:14" ht="19.5" customHeight="1" x14ac:dyDescent="0.25">
      <c r="A32" s="61" t="s">
        <v>188</v>
      </c>
      <c r="B32" s="128" t="s">
        <v>302</v>
      </c>
      <c r="C32" s="100">
        <v>12782</v>
      </c>
      <c r="D32" s="102">
        <v>45180</v>
      </c>
      <c r="E32" s="50"/>
    </row>
    <row r="33" spans="1:5" ht="19.5" customHeight="1" x14ac:dyDescent="0.25">
      <c r="A33" s="61" t="s">
        <v>303</v>
      </c>
      <c r="B33" s="128" t="s">
        <v>112</v>
      </c>
      <c r="C33" s="100">
        <v>12002</v>
      </c>
      <c r="D33" s="102">
        <v>45197</v>
      </c>
      <c r="E33" s="50"/>
    </row>
    <row r="34" spans="1:5" ht="19.5" customHeight="1" x14ac:dyDescent="0.25">
      <c r="A34" s="61" t="s">
        <v>304</v>
      </c>
      <c r="B34" s="128" t="s">
        <v>305</v>
      </c>
      <c r="C34" s="100">
        <v>11937</v>
      </c>
      <c r="D34" s="102">
        <v>45176</v>
      </c>
      <c r="E34" s="50"/>
    </row>
    <row r="35" spans="1:5" ht="19.5" customHeight="1" x14ac:dyDescent="0.25">
      <c r="A35" s="61" t="s">
        <v>170</v>
      </c>
      <c r="B35" s="128" t="s">
        <v>229</v>
      </c>
      <c r="C35" s="100">
        <v>10871.2</v>
      </c>
      <c r="D35" s="102">
        <v>45175</v>
      </c>
      <c r="E35" s="50"/>
    </row>
    <row r="36" spans="1:5" ht="19.5" customHeight="1" x14ac:dyDescent="0.25">
      <c r="A36" s="61" t="s">
        <v>190</v>
      </c>
      <c r="B36" s="155" t="s">
        <v>306</v>
      </c>
      <c r="C36" s="100">
        <v>10355</v>
      </c>
      <c r="D36" s="102">
        <v>45196</v>
      </c>
      <c r="E36" s="50"/>
    </row>
    <row r="37" spans="1:5" ht="19.5" customHeight="1" x14ac:dyDescent="0.25">
      <c r="A37" s="61" t="s">
        <v>215</v>
      </c>
      <c r="B37" s="128" t="s">
        <v>307</v>
      </c>
      <c r="C37" s="100">
        <v>9065</v>
      </c>
      <c r="D37" s="102">
        <v>45196</v>
      </c>
      <c r="E37" s="50"/>
    </row>
    <row r="38" spans="1:5" ht="19.5" customHeight="1" x14ac:dyDescent="0.25">
      <c r="A38" s="61" t="s">
        <v>222</v>
      </c>
      <c r="B38" s="128" t="s">
        <v>223</v>
      </c>
      <c r="C38" s="100">
        <v>9040.5</v>
      </c>
      <c r="D38" s="102">
        <v>45176</v>
      </c>
      <c r="E38" s="50"/>
    </row>
    <row r="39" spans="1:5" ht="19.5" customHeight="1" x14ac:dyDescent="0.25">
      <c r="A39" s="61" t="s">
        <v>206</v>
      </c>
      <c r="B39" s="128" t="s">
        <v>308</v>
      </c>
      <c r="C39" s="100">
        <v>8696.0499999999993</v>
      </c>
      <c r="D39" s="102">
        <v>45182</v>
      </c>
      <c r="E39" s="50"/>
    </row>
    <row r="40" spans="1:5" ht="19.5" customHeight="1" x14ac:dyDescent="0.25">
      <c r="A40" s="61" t="s">
        <v>81</v>
      </c>
      <c r="B40" s="128" t="s">
        <v>79</v>
      </c>
      <c r="C40" s="100">
        <v>8656.69</v>
      </c>
      <c r="D40" s="102">
        <v>45177</v>
      </c>
      <c r="E40" s="50"/>
    </row>
    <row r="41" spans="1:5" ht="19.5" customHeight="1" x14ac:dyDescent="0.25">
      <c r="A41" s="61" t="s">
        <v>309</v>
      </c>
      <c r="B41" s="128" t="s">
        <v>198</v>
      </c>
      <c r="C41" s="100">
        <v>8026.62</v>
      </c>
      <c r="D41" s="102">
        <v>45190</v>
      </c>
      <c r="E41" s="50"/>
    </row>
    <row r="42" spans="1:5" ht="19.5" customHeight="1" x14ac:dyDescent="0.25">
      <c r="A42" s="61" t="s">
        <v>297</v>
      </c>
      <c r="B42" s="128" t="s">
        <v>82</v>
      </c>
      <c r="C42" s="100">
        <v>7814.12</v>
      </c>
      <c r="D42" s="102">
        <v>45176</v>
      </c>
      <c r="E42" s="50"/>
    </row>
    <row r="43" spans="1:5" ht="19.5" customHeight="1" x14ac:dyDescent="0.25">
      <c r="A43" s="61" t="s">
        <v>310</v>
      </c>
      <c r="B43" s="128" t="s">
        <v>311</v>
      </c>
      <c r="C43" s="100">
        <v>7719</v>
      </c>
      <c r="D43" s="102">
        <v>45182</v>
      </c>
      <c r="E43" s="50"/>
    </row>
    <row r="44" spans="1:5" ht="19.5" customHeight="1" x14ac:dyDescent="0.25">
      <c r="A44" s="61" t="s">
        <v>312</v>
      </c>
      <c r="B44" s="128" t="s">
        <v>146</v>
      </c>
      <c r="C44" s="100">
        <v>7150</v>
      </c>
      <c r="D44" s="102">
        <v>45182</v>
      </c>
      <c r="E44" s="50"/>
    </row>
    <row r="45" spans="1:5" ht="19.5" customHeight="1" x14ac:dyDescent="0.25">
      <c r="A45" s="61" t="s">
        <v>313</v>
      </c>
      <c r="B45" s="128" t="s">
        <v>98</v>
      </c>
      <c r="C45" s="100">
        <v>7146.28</v>
      </c>
      <c r="D45" s="102">
        <v>45184</v>
      </c>
      <c r="E45" s="50"/>
    </row>
    <row r="46" spans="1:5" ht="19.5" customHeight="1" x14ac:dyDescent="0.25">
      <c r="A46" s="61" t="s">
        <v>274</v>
      </c>
      <c r="B46" s="128" t="s">
        <v>314</v>
      </c>
      <c r="C46" s="100">
        <v>7127.07</v>
      </c>
      <c r="D46" s="102">
        <v>45181</v>
      </c>
      <c r="E46" s="50"/>
    </row>
    <row r="47" spans="1:5" ht="19.5" customHeight="1" x14ac:dyDescent="0.25">
      <c r="A47" s="61" t="s">
        <v>315</v>
      </c>
      <c r="B47" s="128" t="s">
        <v>178</v>
      </c>
      <c r="C47" s="100">
        <v>7063</v>
      </c>
      <c r="D47" s="102">
        <v>45176</v>
      </c>
      <c r="E47" s="50"/>
    </row>
    <row r="48" spans="1:5" ht="19.5" customHeight="1" x14ac:dyDescent="0.25">
      <c r="A48" s="163" t="s">
        <v>316</v>
      </c>
      <c r="B48" s="128" t="s">
        <v>317</v>
      </c>
      <c r="C48" s="100">
        <v>6938.21</v>
      </c>
      <c r="D48" s="102">
        <v>45182</v>
      </c>
      <c r="E48" s="50"/>
    </row>
    <row r="49" spans="1:5" ht="19.5" customHeight="1" x14ac:dyDescent="0.25">
      <c r="A49" s="61" t="s">
        <v>318</v>
      </c>
      <c r="B49" s="128" t="s">
        <v>319</v>
      </c>
      <c r="C49" s="100">
        <v>6871.9</v>
      </c>
      <c r="D49" s="102">
        <v>45196</v>
      </c>
      <c r="E49" s="50"/>
    </row>
    <row r="50" spans="1:5" ht="19.5" customHeight="1" x14ac:dyDescent="0.25">
      <c r="A50" s="61" t="s">
        <v>320</v>
      </c>
      <c r="B50" s="128" t="s">
        <v>321</v>
      </c>
      <c r="C50" s="100">
        <v>6865.72</v>
      </c>
      <c r="D50" s="102">
        <v>45198</v>
      </c>
      <c r="E50" s="50"/>
    </row>
    <row r="51" spans="1:5" ht="19.5" customHeight="1" x14ac:dyDescent="0.25">
      <c r="A51" s="61" t="s">
        <v>322</v>
      </c>
      <c r="B51" s="128" t="s">
        <v>323</v>
      </c>
      <c r="C51" s="100">
        <v>6740</v>
      </c>
      <c r="D51" s="102">
        <v>45184</v>
      </c>
      <c r="E51" s="50"/>
    </row>
    <row r="52" spans="1:5" ht="19.5" customHeight="1" x14ac:dyDescent="0.25">
      <c r="A52" s="61" t="s">
        <v>190</v>
      </c>
      <c r="B52" s="128" t="s">
        <v>306</v>
      </c>
      <c r="C52" s="100">
        <v>6570.76</v>
      </c>
      <c r="D52" s="102">
        <v>45184</v>
      </c>
      <c r="E52" s="50"/>
    </row>
    <row r="53" spans="1:5" ht="19.5" customHeight="1" x14ac:dyDescent="0.25">
      <c r="A53" s="61" t="s">
        <v>324</v>
      </c>
      <c r="B53" s="128" t="s">
        <v>325</v>
      </c>
      <c r="C53" s="100">
        <v>6292</v>
      </c>
      <c r="D53" s="102">
        <v>45196</v>
      </c>
      <c r="E53" s="50"/>
    </row>
    <row r="54" spans="1:5" ht="19.5" customHeight="1" x14ac:dyDescent="0.25">
      <c r="A54" s="61" t="s">
        <v>326</v>
      </c>
      <c r="B54" s="128" t="s">
        <v>327</v>
      </c>
      <c r="C54" s="100">
        <v>6104.55</v>
      </c>
      <c r="D54" s="102">
        <v>45175</v>
      </c>
      <c r="E54" s="50"/>
    </row>
    <row r="55" spans="1:5" ht="19.5" customHeight="1" x14ac:dyDescent="0.25">
      <c r="A55" s="61" t="s">
        <v>117</v>
      </c>
      <c r="B55" s="128" t="s">
        <v>328</v>
      </c>
      <c r="C55" s="100">
        <v>5932.64</v>
      </c>
      <c r="D55" s="102">
        <v>45196</v>
      </c>
      <c r="E55" s="50"/>
    </row>
    <row r="56" spans="1:5" ht="19.5" customHeight="1" x14ac:dyDescent="0.25">
      <c r="A56" s="61" t="s">
        <v>125</v>
      </c>
      <c r="B56" s="128" t="s">
        <v>84</v>
      </c>
      <c r="C56" s="100">
        <v>5797.94</v>
      </c>
      <c r="D56" s="102">
        <v>45175</v>
      </c>
      <c r="E56" s="50"/>
    </row>
    <row r="57" spans="1:5" ht="19.5" customHeight="1" x14ac:dyDescent="0.25">
      <c r="A57" s="61" t="s">
        <v>213</v>
      </c>
      <c r="B57" s="128" t="s">
        <v>329</v>
      </c>
      <c r="C57" s="100">
        <v>5759.2</v>
      </c>
      <c r="D57" s="102">
        <v>45175</v>
      </c>
      <c r="E57" s="50"/>
    </row>
    <row r="58" spans="1:5" ht="19.5" customHeight="1" x14ac:dyDescent="0.25">
      <c r="A58" s="61" t="s">
        <v>330</v>
      </c>
      <c r="B58" s="128" t="s">
        <v>331</v>
      </c>
      <c r="C58" s="100">
        <v>5305</v>
      </c>
      <c r="D58" s="102">
        <v>45180</v>
      </c>
      <c r="E58" s="50"/>
    </row>
    <row r="59" spans="1:5" ht="19.5" customHeight="1" x14ac:dyDescent="0.25">
      <c r="A59" s="61" t="s">
        <v>332</v>
      </c>
      <c r="B59" s="128" t="s">
        <v>333</v>
      </c>
      <c r="C59" s="100">
        <v>5141.25</v>
      </c>
      <c r="D59" s="102">
        <v>45182</v>
      </c>
      <c r="E59" s="50"/>
    </row>
    <row r="60" spans="1:5" ht="19.5" customHeight="1" x14ac:dyDescent="0.25">
      <c r="A60" s="61" t="s">
        <v>334</v>
      </c>
      <c r="B60" s="128" t="s">
        <v>335</v>
      </c>
      <c r="C60" s="100">
        <v>5085</v>
      </c>
      <c r="D60" s="102">
        <v>45184</v>
      </c>
      <c r="E60" s="50"/>
    </row>
    <row r="61" spans="1:5" ht="19.5" customHeight="1" x14ac:dyDescent="0.25">
      <c r="A61" s="61" t="s">
        <v>121</v>
      </c>
      <c r="B61" s="128" t="s">
        <v>98</v>
      </c>
      <c r="C61" s="100">
        <v>4853.93</v>
      </c>
      <c r="D61" s="102">
        <v>45184</v>
      </c>
      <c r="E61" s="50"/>
    </row>
    <row r="62" spans="1:5" ht="19.5" customHeight="1" x14ac:dyDescent="0.25">
      <c r="A62" s="61" t="s">
        <v>300</v>
      </c>
      <c r="B62" s="128" t="s">
        <v>336</v>
      </c>
      <c r="C62" s="100">
        <v>4619.1899999999996</v>
      </c>
      <c r="D62" s="102">
        <v>45197</v>
      </c>
      <c r="E62" s="50"/>
    </row>
    <row r="63" spans="1:5" ht="19.5" customHeight="1" x14ac:dyDescent="0.25">
      <c r="A63" s="61" t="s">
        <v>180</v>
      </c>
      <c r="B63" s="128" t="s">
        <v>85</v>
      </c>
      <c r="C63" s="100">
        <v>4500.04</v>
      </c>
      <c r="D63" s="102">
        <v>45180</v>
      </c>
      <c r="E63" s="50"/>
    </row>
    <row r="64" spans="1:5" ht="19.5" customHeight="1" x14ac:dyDescent="0.25">
      <c r="A64" s="61" t="s">
        <v>337</v>
      </c>
      <c r="B64" s="128" t="s">
        <v>83</v>
      </c>
      <c r="C64" s="100">
        <v>4197.8100000000004</v>
      </c>
      <c r="D64" s="102">
        <v>45197</v>
      </c>
      <c r="E64" s="50"/>
    </row>
    <row r="65" spans="1:5" ht="19.5" customHeight="1" x14ac:dyDescent="0.25">
      <c r="A65" s="61" t="s">
        <v>105</v>
      </c>
      <c r="B65" s="128" t="s">
        <v>85</v>
      </c>
      <c r="C65" s="100">
        <v>3940</v>
      </c>
      <c r="D65" s="102">
        <v>45190</v>
      </c>
      <c r="E65" s="50"/>
    </row>
    <row r="66" spans="1:5" ht="19.5" customHeight="1" x14ac:dyDescent="0.25">
      <c r="A66" s="61" t="s">
        <v>338</v>
      </c>
      <c r="B66" s="128" t="s">
        <v>339</v>
      </c>
      <c r="C66" s="100">
        <v>3850</v>
      </c>
      <c r="D66" s="102">
        <v>45182</v>
      </c>
      <c r="E66" s="50"/>
    </row>
    <row r="67" spans="1:5" ht="19.5" customHeight="1" x14ac:dyDescent="0.25">
      <c r="A67" s="61" t="s">
        <v>113</v>
      </c>
      <c r="B67" s="128" t="s">
        <v>149</v>
      </c>
      <c r="C67" s="100">
        <v>3839.47</v>
      </c>
      <c r="D67" s="102">
        <v>45197</v>
      </c>
      <c r="E67" s="50"/>
    </row>
    <row r="68" spans="1:5" ht="19.5" customHeight="1" x14ac:dyDescent="0.25">
      <c r="A68" s="61" t="s">
        <v>87</v>
      </c>
      <c r="B68" s="128" t="s">
        <v>145</v>
      </c>
      <c r="C68" s="100">
        <v>3680.5</v>
      </c>
      <c r="D68" s="102">
        <v>45175</v>
      </c>
      <c r="E68" s="50"/>
    </row>
    <row r="69" spans="1:5" ht="19.5" customHeight="1" x14ac:dyDescent="0.25">
      <c r="A69" s="61" t="s">
        <v>340</v>
      </c>
      <c r="B69" s="128" t="s">
        <v>341</v>
      </c>
      <c r="C69" s="100">
        <v>3508</v>
      </c>
      <c r="D69" s="102">
        <v>45184</v>
      </c>
      <c r="E69" s="50"/>
    </row>
    <row r="70" spans="1:5" ht="19.5" customHeight="1" x14ac:dyDescent="0.25">
      <c r="A70" s="61" t="s">
        <v>342</v>
      </c>
      <c r="B70" s="128" t="s">
        <v>343</v>
      </c>
      <c r="C70" s="100">
        <v>3500</v>
      </c>
      <c r="D70" s="102">
        <v>45180</v>
      </c>
      <c r="E70" s="50"/>
    </row>
    <row r="71" spans="1:5" ht="19.5" customHeight="1" x14ac:dyDescent="0.25">
      <c r="A71" s="61" t="s">
        <v>344</v>
      </c>
      <c r="B71" s="128" t="s">
        <v>345</v>
      </c>
      <c r="C71" s="100">
        <v>3381</v>
      </c>
      <c r="D71" s="102">
        <v>45182</v>
      </c>
      <c r="E71" s="50"/>
    </row>
    <row r="72" spans="1:5" ht="19.5" customHeight="1" x14ac:dyDescent="0.25">
      <c r="A72" s="61" t="s">
        <v>320</v>
      </c>
      <c r="B72" s="128" t="s">
        <v>346</v>
      </c>
      <c r="C72" s="100">
        <v>3372.92</v>
      </c>
      <c r="D72" s="102">
        <v>45197</v>
      </c>
      <c r="E72" s="50"/>
    </row>
    <row r="73" spans="1:5" ht="19.5" customHeight="1" x14ac:dyDescent="0.25">
      <c r="A73" s="61" t="s">
        <v>347</v>
      </c>
      <c r="B73" s="128" t="s">
        <v>348</v>
      </c>
      <c r="C73" s="100">
        <v>3240</v>
      </c>
      <c r="D73" s="102">
        <v>45176</v>
      </c>
      <c r="E73" s="50"/>
    </row>
    <row r="74" spans="1:5" ht="19.5" customHeight="1" x14ac:dyDescent="0.25">
      <c r="A74" s="61" t="s">
        <v>189</v>
      </c>
      <c r="B74" s="128" t="s">
        <v>83</v>
      </c>
      <c r="C74" s="100">
        <v>3153</v>
      </c>
      <c r="D74" s="102">
        <v>45197</v>
      </c>
      <c r="E74" s="50"/>
    </row>
    <row r="75" spans="1:5" ht="19.5" customHeight="1" x14ac:dyDescent="0.25">
      <c r="A75" s="61" t="s">
        <v>349</v>
      </c>
      <c r="B75" s="128" t="s">
        <v>350</v>
      </c>
      <c r="C75" s="100">
        <v>3124</v>
      </c>
      <c r="D75" s="102">
        <v>45176</v>
      </c>
      <c r="E75" s="50"/>
    </row>
    <row r="76" spans="1:5" ht="19.5" customHeight="1" x14ac:dyDescent="0.25">
      <c r="A76" s="61" t="s">
        <v>351</v>
      </c>
      <c r="B76" s="128" t="s">
        <v>194</v>
      </c>
      <c r="C76" s="100">
        <v>3099.88</v>
      </c>
      <c r="D76" s="102">
        <v>45189</v>
      </c>
      <c r="E76" s="50"/>
    </row>
    <row r="77" spans="1:5" ht="19.5" customHeight="1" x14ac:dyDescent="0.25">
      <c r="A77" s="61" t="s">
        <v>81</v>
      </c>
      <c r="B77" s="128" t="s">
        <v>79</v>
      </c>
      <c r="C77" s="100">
        <v>3014.94</v>
      </c>
      <c r="D77" s="102">
        <v>45175</v>
      </c>
      <c r="E77" s="50"/>
    </row>
    <row r="78" spans="1:5" ht="19.5" customHeight="1" x14ac:dyDescent="0.25">
      <c r="A78" s="61" t="s">
        <v>352</v>
      </c>
      <c r="B78" s="128" t="s">
        <v>177</v>
      </c>
      <c r="C78" s="100">
        <v>3000</v>
      </c>
      <c r="D78" s="102">
        <v>45189</v>
      </c>
      <c r="E78" s="50"/>
    </row>
    <row r="79" spans="1:5" ht="19.5" customHeight="1" x14ac:dyDescent="0.25">
      <c r="A79" s="61" t="s">
        <v>353</v>
      </c>
      <c r="B79" s="128" t="s">
        <v>79</v>
      </c>
      <c r="C79" s="100">
        <v>2897.7</v>
      </c>
      <c r="D79" s="102">
        <v>45196</v>
      </c>
      <c r="E79" s="50"/>
    </row>
    <row r="80" spans="1:5" ht="19.5" customHeight="1" x14ac:dyDescent="0.25">
      <c r="A80" s="61" t="s">
        <v>354</v>
      </c>
      <c r="B80" s="128" t="s">
        <v>355</v>
      </c>
      <c r="C80" s="100">
        <v>2894.2</v>
      </c>
      <c r="D80" s="102">
        <v>45182</v>
      </c>
      <c r="E80" s="50"/>
    </row>
    <row r="81" spans="1:5" ht="19.5" customHeight="1" x14ac:dyDescent="0.25">
      <c r="A81" s="61" t="s">
        <v>356</v>
      </c>
      <c r="B81" s="128" t="s">
        <v>357</v>
      </c>
      <c r="C81" s="100">
        <v>2851</v>
      </c>
      <c r="D81" s="102">
        <v>45182</v>
      </c>
      <c r="E81" s="50"/>
    </row>
    <row r="82" spans="1:5" ht="19.5" customHeight="1" x14ac:dyDescent="0.25">
      <c r="A82" s="61" t="s">
        <v>358</v>
      </c>
      <c r="B82" s="128" t="s">
        <v>118</v>
      </c>
      <c r="C82" s="100">
        <v>2815</v>
      </c>
      <c r="D82" s="102">
        <v>45184</v>
      </c>
      <c r="E82" s="50"/>
    </row>
    <row r="83" spans="1:5" ht="19.5" customHeight="1" x14ac:dyDescent="0.25">
      <c r="A83" s="61" t="s">
        <v>359</v>
      </c>
      <c r="B83" s="128" t="s">
        <v>360</v>
      </c>
      <c r="C83" s="100">
        <v>2710.71</v>
      </c>
      <c r="D83" s="102">
        <v>45197</v>
      </c>
      <c r="E83" s="50"/>
    </row>
    <row r="84" spans="1:5" ht="19.5" customHeight="1" x14ac:dyDescent="0.25">
      <c r="A84" s="61" t="s">
        <v>361</v>
      </c>
      <c r="B84" s="128" t="s">
        <v>362</v>
      </c>
      <c r="C84" s="100">
        <v>2688.5</v>
      </c>
      <c r="D84" s="102">
        <v>45182</v>
      </c>
      <c r="E84" s="50"/>
    </row>
    <row r="85" spans="1:5" ht="19.5" customHeight="1" x14ac:dyDescent="0.25">
      <c r="A85" s="61" t="s">
        <v>300</v>
      </c>
      <c r="B85" s="128" t="s">
        <v>363</v>
      </c>
      <c r="C85" s="100">
        <v>2645.86</v>
      </c>
      <c r="D85" s="102">
        <v>45182</v>
      </c>
      <c r="E85" s="50"/>
    </row>
    <row r="86" spans="1:5" ht="19.5" customHeight="1" x14ac:dyDescent="0.25">
      <c r="A86" s="61" t="s">
        <v>110</v>
      </c>
      <c r="B86" s="128" t="s">
        <v>118</v>
      </c>
      <c r="C86" s="100">
        <v>2508.83</v>
      </c>
      <c r="D86" s="102">
        <v>45196</v>
      </c>
      <c r="E86" s="50"/>
    </row>
    <row r="87" spans="1:5" ht="19.5" customHeight="1" x14ac:dyDescent="0.25">
      <c r="A87" s="61" t="s">
        <v>364</v>
      </c>
      <c r="B87" s="128" t="s">
        <v>83</v>
      </c>
      <c r="C87" s="100">
        <v>2477.29</v>
      </c>
      <c r="D87" s="102">
        <v>45189</v>
      </c>
      <c r="E87" s="50"/>
    </row>
    <row r="88" spans="1:5" ht="19.5" customHeight="1" x14ac:dyDescent="0.25">
      <c r="A88" s="61" t="s">
        <v>297</v>
      </c>
      <c r="B88" s="128" t="s">
        <v>82</v>
      </c>
      <c r="C88" s="100">
        <v>2469.56</v>
      </c>
      <c r="D88" s="102">
        <v>45197</v>
      </c>
      <c r="E88" s="50"/>
    </row>
    <row r="89" spans="1:5" ht="19.5" customHeight="1" x14ac:dyDescent="0.25">
      <c r="A89" s="61" t="s">
        <v>103</v>
      </c>
      <c r="B89" s="128" t="s">
        <v>123</v>
      </c>
      <c r="C89" s="100">
        <v>2339.66</v>
      </c>
      <c r="D89" s="102">
        <v>45196</v>
      </c>
      <c r="E89" s="50"/>
    </row>
    <row r="90" spans="1:5" ht="19.5" customHeight="1" x14ac:dyDescent="0.25">
      <c r="A90" s="61" t="s">
        <v>365</v>
      </c>
      <c r="B90" s="128" t="s">
        <v>366</v>
      </c>
      <c r="C90" s="100">
        <v>2264.86</v>
      </c>
      <c r="D90" s="102">
        <v>45176</v>
      </c>
      <c r="E90" s="50"/>
    </row>
    <row r="91" spans="1:5" ht="19.5" customHeight="1" x14ac:dyDescent="0.25">
      <c r="A91" s="61" t="s">
        <v>367</v>
      </c>
      <c r="B91" s="128" t="s">
        <v>368</v>
      </c>
      <c r="C91" s="100">
        <v>2250</v>
      </c>
      <c r="D91" s="102">
        <v>45182</v>
      </c>
      <c r="E91" s="50"/>
    </row>
    <row r="92" spans="1:5" ht="19.5" customHeight="1" x14ac:dyDescent="0.25">
      <c r="A92" s="61" t="s">
        <v>369</v>
      </c>
      <c r="B92" s="128" t="s">
        <v>370</v>
      </c>
      <c r="C92" s="100">
        <v>2171</v>
      </c>
      <c r="D92" s="102">
        <v>45189</v>
      </c>
      <c r="E92" s="50"/>
    </row>
    <row r="93" spans="1:5" ht="19.5" customHeight="1" x14ac:dyDescent="0.25">
      <c r="A93" s="61" t="s">
        <v>371</v>
      </c>
      <c r="B93" s="128" t="s">
        <v>372</v>
      </c>
      <c r="C93" s="100">
        <v>2162.92</v>
      </c>
      <c r="D93" s="102">
        <v>45176</v>
      </c>
      <c r="E93" s="50"/>
    </row>
    <row r="94" spans="1:5" ht="19.5" customHeight="1" x14ac:dyDescent="0.25">
      <c r="A94" s="61" t="s">
        <v>144</v>
      </c>
      <c r="B94" s="128" t="s">
        <v>79</v>
      </c>
      <c r="C94" s="100">
        <v>2049.6999999999998</v>
      </c>
      <c r="D94" s="102">
        <v>45191</v>
      </c>
      <c r="E94" s="50"/>
    </row>
    <row r="95" spans="1:5" ht="19.5" customHeight="1" x14ac:dyDescent="0.25">
      <c r="A95" s="61" t="s">
        <v>373</v>
      </c>
      <c r="B95" s="128" t="s">
        <v>374</v>
      </c>
      <c r="C95" s="100">
        <v>2000</v>
      </c>
      <c r="D95" s="102">
        <v>45180</v>
      </c>
      <c r="E95" s="50"/>
    </row>
    <row r="96" spans="1:5" ht="19.5" customHeight="1" x14ac:dyDescent="0.25">
      <c r="A96" s="61" t="s">
        <v>375</v>
      </c>
      <c r="B96" s="128" t="s">
        <v>83</v>
      </c>
      <c r="C96" s="100">
        <v>2000</v>
      </c>
      <c r="D96" s="102">
        <v>45196</v>
      </c>
      <c r="E96" s="50"/>
    </row>
    <row r="97" spans="1:5" ht="19.5" customHeight="1" x14ac:dyDescent="0.25">
      <c r="A97" s="61" t="s">
        <v>376</v>
      </c>
      <c r="B97" s="128" t="s">
        <v>377</v>
      </c>
      <c r="C97" s="100">
        <v>1950</v>
      </c>
      <c r="D97" s="102">
        <v>45189</v>
      </c>
      <c r="E97" s="50"/>
    </row>
    <row r="98" spans="1:5" ht="19.5" customHeight="1" x14ac:dyDescent="0.25">
      <c r="A98" s="61" t="s">
        <v>378</v>
      </c>
      <c r="B98" s="128" t="s">
        <v>379</v>
      </c>
      <c r="C98" s="100">
        <v>1919.4</v>
      </c>
      <c r="D98" s="102">
        <v>45189</v>
      </c>
      <c r="E98" s="50"/>
    </row>
    <row r="99" spans="1:5" ht="19.5" customHeight="1" x14ac:dyDescent="0.25">
      <c r="A99" s="61" t="s">
        <v>380</v>
      </c>
      <c r="B99" s="128" t="s">
        <v>178</v>
      </c>
      <c r="C99" s="100">
        <v>1900</v>
      </c>
      <c r="D99" s="102">
        <v>45176</v>
      </c>
      <c r="E99" s="50"/>
    </row>
    <row r="100" spans="1:5" ht="19.5" customHeight="1" x14ac:dyDescent="0.25">
      <c r="A100" s="61" t="s">
        <v>224</v>
      </c>
      <c r="B100" s="128" t="s">
        <v>91</v>
      </c>
      <c r="C100" s="100">
        <v>1899.49</v>
      </c>
      <c r="D100" s="102">
        <v>45190</v>
      </c>
      <c r="E100" s="50"/>
    </row>
    <row r="101" spans="1:5" ht="19.5" customHeight="1" x14ac:dyDescent="0.25">
      <c r="A101" s="61" t="s">
        <v>128</v>
      </c>
      <c r="B101" s="128" t="s">
        <v>381</v>
      </c>
      <c r="C101" s="100">
        <v>1897.38</v>
      </c>
      <c r="D101" s="102">
        <v>45181</v>
      </c>
      <c r="E101" s="50"/>
    </row>
    <row r="102" spans="1:5" ht="19.5" customHeight="1" x14ac:dyDescent="0.25">
      <c r="A102" s="61" t="s">
        <v>382</v>
      </c>
      <c r="B102" s="128" t="s">
        <v>383</v>
      </c>
      <c r="C102" s="100">
        <v>1800</v>
      </c>
      <c r="D102" s="102">
        <v>45189</v>
      </c>
      <c r="E102" s="50"/>
    </row>
    <row r="103" spans="1:5" ht="19.5" customHeight="1" x14ac:dyDescent="0.25">
      <c r="A103" s="61" t="s">
        <v>87</v>
      </c>
      <c r="B103" s="128" t="s">
        <v>145</v>
      </c>
      <c r="C103" s="100">
        <v>1800</v>
      </c>
      <c r="D103" s="102">
        <v>45190</v>
      </c>
      <c r="E103" s="50"/>
    </row>
    <row r="104" spans="1:5" ht="19.5" customHeight="1" x14ac:dyDescent="0.25">
      <c r="A104" s="61" t="s">
        <v>167</v>
      </c>
      <c r="B104" s="128" t="s">
        <v>146</v>
      </c>
      <c r="C104" s="100">
        <v>1787.5</v>
      </c>
      <c r="D104" s="102">
        <v>45197</v>
      </c>
      <c r="E104" s="50"/>
    </row>
    <row r="105" spans="1:5" ht="19.5" customHeight="1" x14ac:dyDescent="0.25">
      <c r="A105" s="61" t="s">
        <v>384</v>
      </c>
      <c r="B105" s="128" t="s">
        <v>385</v>
      </c>
      <c r="C105" s="100">
        <v>1780</v>
      </c>
      <c r="D105" s="102">
        <v>45190</v>
      </c>
      <c r="E105" s="50"/>
    </row>
    <row r="106" spans="1:5" ht="19.5" customHeight="1" x14ac:dyDescent="0.25">
      <c r="A106" s="61" t="s">
        <v>382</v>
      </c>
      <c r="B106" s="128" t="s">
        <v>386</v>
      </c>
      <c r="C106" s="100">
        <v>1680</v>
      </c>
      <c r="D106" s="102">
        <v>45183</v>
      </c>
      <c r="E106" s="50"/>
    </row>
    <row r="107" spans="1:5" ht="19.5" customHeight="1" x14ac:dyDescent="0.25">
      <c r="A107" s="61" t="s">
        <v>110</v>
      </c>
      <c r="B107" s="128" t="s">
        <v>118</v>
      </c>
      <c r="C107" s="100">
        <v>1625.04</v>
      </c>
      <c r="D107" s="102">
        <v>45182</v>
      </c>
      <c r="E107" s="50"/>
    </row>
    <row r="108" spans="1:5" ht="19.5" customHeight="1" x14ac:dyDescent="0.25">
      <c r="A108" s="61" t="s">
        <v>387</v>
      </c>
      <c r="B108" s="128" t="s">
        <v>388</v>
      </c>
      <c r="C108" s="100">
        <v>1625</v>
      </c>
      <c r="D108" s="102">
        <v>45175</v>
      </c>
      <c r="E108" s="50"/>
    </row>
    <row r="109" spans="1:5" ht="19.5" customHeight="1" x14ac:dyDescent="0.25">
      <c r="A109" s="61" t="s">
        <v>122</v>
      </c>
      <c r="B109" s="128" t="s">
        <v>94</v>
      </c>
      <c r="C109" s="100">
        <v>1622.4</v>
      </c>
      <c r="D109" s="102">
        <v>45182</v>
      </c>
      <c r="E109" s="50"/>
    </row>
    <row r="110" spans="1:5" ht="19.5" customHeight="1" x14ac:dyDescent="0.25">
      <c r="A110" s="61" t="s">
        <v>389</v>
      </c>
      <c r="B110" s="128" t="s">
        <v>390</v>
      </c>
      <c r="C110" s="100">
        <v>1613.35</v>
      </c>
      <c r="D110" s="102">
        <v>45189</v>
      </c>
      <c r="E110" s="50"/>
    </row>
    <row r="111" spans="1:5" ht="19.5" customHeight="1" x14ac:dyDescent="0.25">
      <c r="A111" s="61" t="s">
        <v>391</v>
      </c>
      <c r="B111" s="128" t="s">
        <v>392</v>
      </c>
      <c r="C111" s="100">
        <v>1600</v>
      </c>
      <c r="D111" s="102">
        <v>45189</v>
      </c>
      <c r="E111" s="50"/>
    </row>
    <row r="112" spans="1:5" ht="19.5" customHeight="1" x14ac:dyDescent="0.25">
      <c r="A112" s="61" t="s">
        <v>393</v>
      </c>
      <c r="B112" s="128" t="s">
        <v>394</v>
      </c>
      <c r="C112" s="100">
        <v>1582</v>
      </c>
      <c r="D112" s="102">
        <v>45190</v>
      </c>
      <c r="E112" s="50"/>
    </row>
    <row r="113" spans="1:5" ht="19.5" customHeight="1" x14ac:dyDescent="0.25">
      <c r="A113" s="61" t="s">
        <v>395</v>
      </c>
      <c r="B113" s="128" t="s">
        <v>396</v>
      </c>
      <c r="C113" s="100">
        <v>1560.85</v>
      </c>
      <c r="D113" s="102">
        <v>45189</v>
      </c>
      <c r="E113" s="50"/>
    </row>
    <row r="114" spans="1:5" ht="19.5" customHeight="1" x14ac:dyDescent="0.25">
      <c r="A114" s="61" t="s">
        <v>147</v>
      </c>
      <c r="B114" s="128" t="s">
        <v>83</v>
      </c>
      <c r="C114" s="100">
        <v>1520</v>
      </c>
      <c r="D114" s="102">
        <v>45175</v>
      </c>
      <c r="E114" s="50"/>
    </row>
    <row r="115" spans="1:5" ht="19.5" customHeight="1" x14ac:dyDescent="0.25">
      <c r="A115" s="61" t="s">
        <v>397</v>
      </c>
      <c r="B115" s="128" t="s">
        <v>112</v>
      </c>
      <c r="C115" s="100">
        <v>1510</v>
      </c>
      <c r="D115" s="102">
        <v>45196</v>
      </c>
      <c r="E115" s="50"/>
    </row>
    <row r="116" spans="1:5" ht="19.5" customHeight="1" x14ac:dyDescent="0.25">
      <c r="A116" s="61" t="s">
        <v>122</v>
      </c>
      <c r="B116" s="128" t="s">
        <v>94</v>
      </c>
      <c r="C116" s="100">
        <v>1506.2</v>
      </c>
      <c r="D116" s="102">
        <v>45190</v>
      </c>
      <c r="E116" s="50"/>
    </row>
    <row r="117" spans="1:5" ht="19.5" customHeight="1" x14ac:dyDescent="0.25">
      <c r="A117" s="61" t="s">
        <v>398</v>
      </c>
      <c r="B117" s="128" t="s">
        <v>148</v>
      </c>
      <c r="C117" s="100">
        <v>1500</v>
      </c>
      <c r="D117" s="102">
        <v>45175</v>
      </c>
      <c r="E117" s="50"/>
    </row>
    <row r="118" spans="1:5" ht="19.5" customHeight="1" x14ac:dyDescent="0.25">
      <c r="A118" s="61" t="s">
        <v>399</v>
      </c>
      <c r="B118" s="128" t="s">
        <v>225</v>
      </c>
      <c r="C118" s="100">
        <v>1492.54</v>
      </c>
      <c r="D118" s="102">
        <v>45190</v>
      </c>
      <c r="E118" s="50"/>
    </row>
    <row r="119" spans="1:5" ht="19.5" customHeight="1" x14ac:dyDescent="0.25">
      <c r="A119" s="61" t="s">
        <v>400</v>
      </c>
      <c r="B119" s="128" t="s">
        <v>82</v>
      </c>
      <c r="C119" s="100">
        <v>1479.03</v>
      </c>
      <c r="D119" s="102">
        <v>45189</v>
      </c>
      <c r="E119" s="50"/>
    </row>
    <row r="120" spans="1:5" ht="19.5" customHeight="1" x14ac:dyDescent="0.25">
      <c r="A120" s="61" t="s">
        <v>300</v>
      </c>
      <c r="B120" s="128" t="s">
        <v>301</v>
      </c>
      <c r="C120" s="100">
        <v>1462.73</v>
      </c>
      <c r="D120" s="102">
        <v>45184</v>
      </c>
      <c r="E120" s="50"/>
    </row>
    <row r="121" spans="1:5" ht="19.5" customHeight="1" x14ac:dyDescent="0.25">
      <c r="A121" s="61" t="s">
        <v>401</v>
      </c>
      <c r="B121" s="128" t="s">
        <v>83</v>
      </c>
      <c r="C121" s="100">
        <v>1450</v>
      </c>
      <c r="D121" s="102">
        <v>45196</v>
      </c>
      <c r="E121" s="50"/>
    </row>
    <row r="122" spans="1:5" ht="19.5" customHeight="1" x14ac:dyDescent="0.25">
      <c r="A122" s="61" t="s">
        <v>179</v>
      </c>
      <c r="B122" s="128" t="s">
        <v>85</v>
      </c>
      <c r="C122" s="100">
        <v>1430</v>
      </c>
      <c r="D122" s="102">
        <v>45189</v>
      </c>
      <c r="E122" s="50"/>
    </row>
    <row r="123" spans="1:5" ht="19.5" customHeight="1" x14ac:dyDescent="0.25">
      <c r="A123" s="61" t="s">
        <v>402</v>
      </c>
      <c r="B123" s="128" t="s">
        <v>123</v>
      </c>
      <c r="C123" s="100">
        <v>1415.77</v>
      </c>
      <c r="D123" s="102">
        <v>45196</v>
      </c>
      <c r="E123" s="50"/>
    </row>
    <row r="124" spans="1:5" ht="19.5" customHeight="1" x14ac:dyDescent="0.25">
      <c r="A124" s="61" t="s">
        <v>96</v>
      </c>
      <c r="B124" s="128" t="s">
        <v>88</v>
      </c>
      <c r="C124" s="100">
        <v>1397.4</v>
      </c>
      <c r="D124" s="102">
        <v>45184</v>
      </c>
      <c r="E124" s="50"/>
    </row>
    <row r="125" spans="1:5" ht="19.5" customHeight="1" x14ac:dyDescent="0.25">
      <c r="A125" s="61" t="s">
        <v>103</v>
      </c>
      <c r="B125" s="128" t="s">
        <v>396</v>
      </c>
      <c r="C125" s="100">
        <v>1397.16</v>
      </c>
      <c r="D125" s="102">
        <v>45184</v>
      </c>
      <c r="E125" s="50"/>
    </row>
    <row r="126" spans="1:5" ht="19.5" customHeight="1" x14ac:dyDescent="0.25">
      <c r="A126" s="61" t="s">
        <v>403</v>
      </c>
      <c r="B126" s="128" t="s">
        <v>83</v>
      </c>
      <c r="C126" s="100">
        <v>1392.62</v>
      </c>
      <c r="D126" s="102">
        <v>45180</v>
      </c>
      <c r="E126" s="50"/>
    </row>
    <row r="127" spans="1:5" ht="19.5" customHeight="1" x14ac:dyDescent="0.25">
      <c r="A127" s="61" t="s">
        <v>404</v>
      </c>
      <c r="B127" s="128" t="s">
        <v>405</v>
      </c>
      <c r="C127" s="100">
        <v>1390</v>
      </c>
      <c r="D127" s="102">
        <v>45175</v>
      </c>
      <c r="E127" s="50"/>
    </row>
    <row r="128" spans="1:5" ht="19.5" customHeight="1" x14ac:dyDescent="0.25">
      <c r="A128" s="61" t="s">
        <v>232</v>
      </c>
      <c r="B128" s="128" t="s">
        <v>406</v>
      </c>
      <c r="C128" s="100">
        <v>1386.1</v>
      </c>
      <c r="D128" s="102">
        <v>45197</v>
      </c>
      <c r="E128" s="50"/>
    </row>
    <row r="129" spans="1:5" ht="19.5" customHeight="1" x14ac:dyDescent="0.25">
      <c r="A129" s="61" t="s">
        <v>171</v>
      </c>
      <c r="B129" s="128" t="s">
        <v>98</v>
      </c>
      <c r="C129" s="100">
        <v>1377.5</v>
      </c>
      <c r="D129" s="102">
        <v>45196</v>
      </c>
      <c r="E129" s="50"/>
    </row>
    <row r="130" spans="1:5" ht="19.5" customHeight="1" x14ac:dyDescent="0.25">
      <c r="A130" s="61" t="s">
        <v>407</v>
      </c>
      <c r="B130" s="128" t="s">
        <v>98</v>
      </c>
      <c r="C130" s="100">
        <v>1375</v>
      </c>
      <c r="D130" s="102">
        <v>45184</v>
      </c>
      <c r="E130" s="50"/>
    </row>
    <row r="131" spans="1:5" ht="19.5" customHeight="1" x14ac:dyDescent="0.25">
      <c r="A131" s="61" t="s">
        <v>408</v>
      </c>
      <c r="B131" s="128" t="s">
        <v>409</v>
      </c>
      <c r="C131" s="100">
        <v>1375</v>
      </c>
      <c r="D131" s="102">
        <v>45190</v>
      </c>
      <c r="E131" s="50"/>
    </row>
    <row r="132" spans="1:5" ht="19.5" customHeight="1" x14ac:dyDescent="0.25">
      <c r="A132" s="61" t="s">
        <v>410</v>
      </c>
      <c r="B132" s="128" t="s">
        <v>204</v>
      </c>
      <c r="C132" s="100">
        <v>1373.8</v>
      </c>
      <c r="D132" s="102">
        <v>45196</v>
      </c>
      <c r="E132" s="50"/>
    </row>
    <row r="133" spans="1:5" ht="19.5" customHeight="1" x14ac:dyDescent="0.25">
      <c r="A133" s="61" t="s">
        <v>411</v>
      </c>
      <c r="B133" s="128" t="s">
        <v>216</v>
      </c>
      <c r="C133" s="100">
        <v>1365</v>
      </c>
      <c r="D133" s="102">
        <v>45182</v>
      </c>
      <c r="E133" s="50"/>
    </row>
    <row r="134" spans="1:5" ht="19.5" customHeight="1" x14ac:dyDescent="0.25">
      <c r="A134" s="61" t="s">
        <v>179</v>
      </c>
      <c r="B134" s="128" t="s">
        <v>85</v>
      </c>
      <c r="C134" s="100">
        <v>1340.61</v>
      </c>
      <c r="D134" s="102">
        <v>45189</v>
      </c>
      <c r="E134" s="50"/>
    </row>
    <row r="135" spans="1:5" ht="19.5" customHeight="1" x14ac:dyDescent="0.25">
      <c r="A135" s="61" t="s">
        <v>309</v>
      </c>
      <c r="B135" s="128" t="s">
        <v>198</v>
      </c>
      <c r="C135" s="100">
        <v>1323.34</v>
      </c>
      <c r="D135" s="102">
        <v>45189</v>
      </c>
      <c r="E135" s="50"/>
    </row>
    <row r="136" spans="1:5" ht="19.5" customHeight="1" x14ac:dyDescent="0.25">
      <c r="A136" s="61" t="s">
        <v>297</v>
      </c>
      <c r="B136" s="128" t="s">
        <v>82</v>
      </c>
      <c r="C136" s="100">
        <v>1308.72</v>
      </c>
      <c r="D136" s="102">
        <v>45189</v>
      </c>
      <c r="E136" s="50"/>
    </row>
    <row r="137" spans="1:5" ht="19.5" customHeight="1" x14ac:dyDescent="0.25">
      <c r="A137" s="61" t="s">
        <v>412</v>
      </c>
      <c r="B137" s="128" t="s">
        <v>413</v>
      </c>
      <c r="C137" s="100">
        <v>1305</v>
      </c>
      <c r="D137" s="102">
        <v>45189</v>
      </c>
      <c r="E137" s="50"/>
    </row>
    <row r="138" spans="1:5" ht="19.5" customHeight="1" x14ac:dyDescent="0.25">
      <c r="A138" s="61" t="s">
        <v>220</v>
      </c>
      <c r="B138" s="128" t="s">
        <v>221</v>
      </c>
      <c r="C138" s="100">
        <v>1301</v>
      </c>
      <c r="D138" s="102">
        <v>45196</v>
      </c>
      <c r="E138" s="50"/>
    </row>
    <row r="139" spans="1:5" ht="19.5" customHeight="1" x14ac:dyDescent="0.25">
      <c r="A139" s="61" t="s">
        <v>214</v>
      </c>
      <c r="B139" s="128" t="s">
        <v>191</v>
      </c>
      <c r="C139" s="100">
        <v>1253</v>
      </c>
      <c r="D139" s="102">
        <v>45184</v>
      </c>
      <c r="E139" s="50"/>
    </row>
    <row r="140" spans="1:5" ht="19.5" customHeight="1" x14ac:dyDescent="0.25">
      <c r="A140" s="61" t="s">
        <v>414</v>
      </c>
      <c r="B140" s="128" t="s">
        <v>94</v>
      </c>
      <c r="C140" s="100">
        <v>1250</v>
      </c>
      <c r="D140" s="102">
        <v>45190</v>
      </c>
      <c r="E140" s="50"/>
    </row>
    <row r="141" spans="1:5" ht="19.5" customHeight="1" x14ac:dyDescent="0.25">
      <c r="A141" s="61" t="s">
        <v>415</v>
      </c>
      <c r="B141" s="128" t="s">
        <v>416</v>
      </c>
      <c r="C141" s="100">
        <v>1250</v>
      </c>
      <c r="D141" s="102">
        <v>45196</v>
      </c>
      <c r="E141" s="50"/>
    </row>
    <row r="142" spans="1:5" ht="19.5" customHeight="1" x14ac:dyDescent="0.25">
      <c r="A142" s="61" t="s">
        <v>312</v>
      </c>
      <c r="B142" s="128" t="s">
        <v>146</v>
      </c>
      <c r="C142" s="100">
        <v>1210</v>
      </c>
      <c r="D142" s="102">
        <v>45197</v>
      </c>
      <c r="E142" s="50"/>
    </row>
    <row r="143" spans="1:5" ht="19.5" customHeight="1" x14ac:dyDescent="0.25">
      <c r="A143" s="61" t="s">
        <v>87</v>
      </c>
      <c r="B143" s="128" t="s">
        <v>417</v>
      </c>
      <c r="C143" s="100">
        <v>1201.8399999999999</v>
      </c>
      <c r="D143" s="102">
        <v>45184</v>
      </c>
      <c r="E143" s="50"/>
    </row>
    <row r="144" spans="1:5" ht="19.5" customHeight="1" x14ac:dyDescent="0.25">
      <c r="A144" s="61" t="s">
        <v>418</v>
      </c>
      <c r="B144" s="128" t="s">
        <v>419</v>
      </c>
      <c r="C144" s="100">
        <v>1200</v>
      </c>
      <c r="D144" s="102">
        <v>45177</v>
      </c>
      <c r="E144" s="50"/>
    </row>
    <row r="145" spans="1:5" ht="19.5" customHeight="1" x14ac:dyDescent="0.25">
      <c r="A145" s="61" t="s">
        <v>420</v>
      </c>
      <c r="B145" s="128" t="s">
        <v>421</v>
      </c>
      <c r="C145" s="100">
        <v>1200</v>
      </c>
      <c r="D145" s="102">
        <v>45196</v>
      </c>
      <c r="E145" s="50"/>
    </row>
    <row r="146" spans="1:5" ht="19.5" customHeight="1" x14ac:dyDescent="0.25">
      <c r="A146" s="61" t="s">
        <v>422</v>
      </c>
      <c r="B146" s="128" t="s">
        <v>83</v>
      </c>
      <c r="C146" s="100">
        <v>1176.4000000000001</v>
      </c>
      <c r="D146" s="102">
        <v>45190</v>
      </c>
      <c r="E146" s="50"/>
    </row>
    <row r="147" spans="1:5" ht="19.5" customHeight="1" x14ac:dyDescent="0.25">
      <c r="A147" s="61" t="s">
        <v>121</v>
      </c>
      <c r="B147" s="128" t="s">
        <v>98</v>
      </c>
      <c r="C147" s="100">
        <v>1174.8800000000001</v>
      </c>
      <c r="D147" s="102">
        <v>45190</v>
      </c>
      <c r="E147" s="50"/>
    </row>
    <row r="148" spans="1:5" ht="19.5" customHeight="1" x14ac:dyDescent="0.25">
      <c r="A148" s="61" t="s">
        <v>423</v>
      </c>
      <c r="B148" s="128" t="s">
        <v>424</v>
      </c>
      <c r="C148" s="100">
        <v>1150</v>
      </c>
      <c r="D148" s="102">
        <v>45180</v>
      </c>
      <c r="E148" s="50"/>
    </row>
    <row r="149" spans="1:5" ht="19.5" customHeight="1" x14ac:dyDescent="0.25">
      <c r="A149" s="61" t="s">
        <v>425</v>
      </c>
      <c r="B149" s="128" t="s">
        <v>426</v>
      </c>
      <c r="C149" s="100">
        <v>1145</v>
      </c>
      <c r="D149" s="102">
        <v>45189</v>
      </c>
      <c r="E149" s="50"/>
    </row>
    <row r="150" spans="1:5" ht="19.5" customHeight="1" x14ac:dyDescent="0.25">
      <c r="A150" s="61" t="s">
        <v>96</v>
      </c>
      <c r="B150" s="128" t="s">
        <v>88</v>
      </c>
      <c r="C150" s="100">
        <v>1134.1099999999999</v>
      </c>
      <c r="D150" s="102">
        <v>45196</v>
      </c>
      <c r="E150" s="50"/>
    </row>
    <row r="151" spans="1:5" ht="19.5" customHeight="1" x14ac:dyDescent="0.25">
      <c r="A151" s="61" t="s">
        <v>192</v>
      </c>
      <c r="B151" s="128" t="s">
        <v>193</v>
      </c>
      <c r="C151" s="100">
        <v>1133.69</v>
      </c>
      <c r="D151" s="102">
        <v>45196</v>
      </c>
      <c r="E151" s="50"/>
    </row>
    <row r="152" spans="1:5" ht="19.5" customHeight="1" x14ac:dyDescent="0.25">
      <c r="A152" s="61" t="s">
        <v>364</v>
      </c>
      <c r="B152" s="128" t="s">
        <v>427</v>
      </c>
      <c r="C152" s="100">
        <v>1130.5999999999999</v>
      </c>
      <c r="D152" s="102">
        <v>45182</v>
      </c>
      <c r="E152" s="50"/>
    </row>
    <row r="153" spans="1:5" ht="19.5" customHeight="1" x14ac:dyDescent="0.25">
      <c r="A153" s="61" t="s">
        <v>195</v>
      </c>
      <c r="B153" s="128" t="s">
        <v>196</v>
      </c>
      <c r="C153" s="100">
        <v>1120</v>
      </c>
      <c r="D153" s="102">
        <v>45175</v>
      </c>
      <c r="E153" s="50"/>
    </row>
    <row r="154" spans="1:5" ht="19.5" customHeight="1" x14ac:dyDescent="0.25">
      <c r="A154" s="61" t="s">
        <v>428</v>
      </c>
      <c r="B154" s="128" t="s">
        <v>396</v>
      </c>
      <c r="C154" s="100">
        <v>1104</v>
      </c>
      <c r="D154" s="102">
        <v>45196</v>
      </c>
      <c r="E154" s="50"/>
    </row>
    <row r="155" spans="1:5" ht="19.5" customHeight="1" x14ac:dyDescent="0.25">
      <c r="A155" s="61" t="s">
        <v>202</v>
      </c>
      <c r="B155" s="128" t="s">
        <v>148</v>
      </c>
      <c r="C155" s="100">
        <v>1100</v>
      </c>
      <c r="D155" s="102">
        <v>45190</v>
      </c>
      <c r="E155" s="50"/>
    </row>
    <row r="156" spans="1:5" ht="19.5" customHeight="1" x14ac:dyDescent="0.25">
      <c r="A156" s="61" t="s">
        <v>202</v>
      </c>
      <c r="B156" s="128" t="s">
        <v>148</v>
      </c>
      <c r="C156" s="100">
        <v>1100</v>
      </c>
      <c r="D156" s="102">
        <v>45196</v>
      </c>
      <c r="E156" s="50"/>
    </row>
    <row r="157" spans="1:5" ht="19.5" customHeight="1" x14ac:dyDescent="0.25">
      <c r="A157" s="61" t="s">
        <v>181</v>
      </c>
      <c r="B157" s="128" t="s">
        <v>429</v>
      </c>
      <c r="C157" s="100">
        <v>1071.24</v>
      </c>
      <c r="D157" s="102">
        <v>45196</v>
      </c>
      <c r="E157" s="50"/>
    </row>
    <row r="158" spans="1:5" ht="19.5" customHeight="1" x14ac:dyDescent="0.25">
      <c r="A158" s="61" t="s">
        <v>152</v>
      </c>
      <c r="B158" s="128" t="s">
        <v>126</v>
      </c>
      <c r="C158" s="100">
        <v>1031.58</v>
      </c>
      <c r="D158" s="102">
        <v>45197</v>
      </c>
      <c r="E158" s="50"/>
    </row>
    <row r="159" spans="1:5" ht="19.5" customHeight="1" x14ac:dyDescent="0.25">
      <c r="A159" s="61" t="s">
        <v>87</v>
      </c>
      <c r="B159" s="128" t="s">
        <v>145</v>
      </c>
      <c r="C159" s="100">
        <v>1028.3800000000001</v>
      </c>
      <c r="D159" s="102">
        <v>45175</v>
      </c>
      <c r="E159" s="50"/>
    </row>
    <row r="160" spans="1:5" ht="19.5" customHeight="1" x14ac:dyDescent="0.25">
      <c r="A160" s="61" t="s">
        <v>430</v>
      </c>
      <c r="B160" s="128" t="s">
        <v>178</v>
      </c>
      <c r="C160" s="100">
        <v>1000</v>
      </c>
      <c r="D160" s="102">
        <v>45196</v>
      </c>
      <c r="E160" s="50"/>
    </row>
    <row r="161" spans="1:5" ht="19.5" customHeight="1" x14ac:dyDescent="0.25">
      <c r="A161" s="61" t="s">
        <v>95</v>
      </c>
      <c r="B161" s="128" t="s">
        <v>90</v>
      </c>
      <c r="C161" s="100">
        <v>999.67</v>
      </c>
      <c r="D161" s="102">
        <v>45197</v>
      </c>
      <c r="E161" s="50"/>
    </row>
    <row r="162" spans="1:5" ht="19.5" customHeight="1" x14ac:dyDescent="0.25">
      <c r="A162" s="61" t="s">
        <v>431</v>
      </c>
      <c r="B162" s="128" t="s">
        <v>91</v>
      </c>
      <c r="C162" s="100">
        <v>995.73</v>
      </c>
      <c r="D162" s="102">
        <v>45189</v>
      </c>
      <c r="E162" s="50"/>
    </row>
    <row r="163" spans="1:5" ht="19.5" customHeight="1" x14ac:dyDescent="0.25">
      <c r="A163" s="61" t="s">
        <v>228</v>
      </c>
      <c r="B163" s="128" t="s">
        <v>93</v>
      </c>
      <c r="C163" s="100">
        <v>976.68</v>
      </c>
      <c r="D163" s="102">
        <v>45175</v>
      </c>
      <c r="E163" s="50"/>
    </row>
    <row r="164" spans="1:5" ht="19.5" customHeight="1" x14ac:dyDescent="0.25">
      <c r="A164" s="61" t="s">
        <v>111</v>
      </c>
      <c r="B164" s="128" t="s">
        <v>93</v>
      </c>
      <c r="C164" s="100">
        <v>968.35</v>
      </c>
      <c r="D164" s="102">
        <v>45196</v>
      </c>
      <c r="E164" s="50"/>
    </row>
    <row r="165" spans="1:5" ht="19.5" customHeight="1" x14ac:dyDescent="0.25">
      <c r="A165" s="61" t="s">
        <v>87</v>
      </c>
      <c r="B165" s="128" t="s">
        <v>145</v>
      </c>
      <c r="C165" s="100">
        <v>955</v>
      </c>
      <c r="D165" s="102">
        <v>45190</v>
      </c>
      <c r="E165" s="50"/>
    </row>
    <row r="166" spans="1:5" ht="19.5" customHeight="1" x14ac:dyDescent="0.25">
      <c r="A166" s="61" t="s">
        <v>121</v>
      </c>
      <c r="B166" s="128" t="s">
        <v>98</v>
      </c>
      <c r="C166" s="100">
        <v>916</v>
      </c>
      <c r="D166" s="102">
        <v>45197</v>
      </c>
      <c r="E166" s="50"/>
    </row>
    <row r="167" spans="1:5" ht="19.5" customHeight="1" x14ac:dyDescent="0.25">
      <c r="A167" s="61" t="s">
        <v>92</v>
      </c>
      <c r="B167" s="128" t="s">
        <v>93</v>
      </c>
      <c r="C167" s="100">
        <v>914.3</v>
      </c>
      <c r="D167" s="102">
        <v>45182</v>
      </c>
      <c r="E167" s="50"/>
    </row>
    <row r="168" spans="1:5" ht="19.5" customHeight="1" x14ac:dyDescent="0.25">
      <c r="A168" s="61" t="s">
        <v>432</v>
      </c>
      <c r="B168" s="128" t="s">
        <v>433</v>
      </c>
      <c r="C168" s="100">
        <v>850</v>
      </c>
      <c r="D168" s="102">
        <v>45180</v>
      </c>
      <c r="E168" s="50"/>
    </row>
    <row r="169" spans="1:5" ht="19.5" customHeight="1" x14ac:dyDescent="0.25">
      <c r="A169" s="61" t="s">
        <v>227</v>
      </c>
      <c r="B169" s="128" t="s">
        <v>98</v>
      </c>
      <c r="C169" s="100">
        <v>839.57</v>
      </c>
      <c r="D169" s="102">
        <v>45189</v>
      </c>
      <c r="E169" s="50"/>
    </row>
    <row r="170" spans="1:5" ht="19.5" customHeight="1" x14ac:dyDescent="0.25">
      <c r="A170" s="61" t="s">
        <v>172</v>
      </c>
      <c r="B170" s="128" t="s">
        <v>83</v>
      </c>
      <c r="C170" s="100">
        <v>805.5</v>
      </c>
      <c r="D170" s="102">
        <v>45196</v>
      </c>
      <c r="E170" s="50"/>
    </row>
    <row r="171" spans="1:5" ht="19.5" customHeight="1" x14ac:dyDescent="0.25">
      <c r="A171" s="61" t="s">
        <v>434</v>
      </c>
      <c r="B171" s="128" t="s">
        <v>336</v>
      </c>
      <c r="C171" s="100">
        <v>769.35</v>
      </c>
      <c r="D171" s="102">
        <v>45197</v>
      </c>
      <c r="E171" s="50"/>
    </row>
    <row r="172" spans="1:5" ht="19.5" customHeight="1" x14ac:dyDescent="0.25">
      <c r="A172" s="61" t="s">
        <v>185</v>
      </c>
      <c r="B172" s="128" t="s">
        <v>98</v>
      </c>
      <c r="C172" s="100">
        <v>749.62</v>
      </c>
      <c r="D172" s="102">
        <v>45196</v>
      </c>
      <c r="E172" s="50"/>
    </row>
    <row r="173" spans="1:5" ht="19.5" customHeight="1" x14ac:dyDescent="0.25">
      <c r="A173" s="61" t="s">
        <v>435</v>
      </c>
      <c r="B173" s="128" t="s">
        <v>436</v>
      </c>
      <c r="C173" s="100">
        <v>720</v>
      </c>
      <c r="D173" s="102">
        <v>45175</v>
      </c>
      <c r="E173" s="50"/>
    </row>
    <row r="174" spans="1:5" ht="19.5" customHeight="1" x14ac:dyDescent="0.25">
      <c r="A174" s="61" t="s">
        <v>437</v>
      </c>
      <c r="B174" s="128" t="s">
        <v>146</v>
      </c>
      <c r="C174" s="100">
        <v>711</v>
      </c>
      <c r="D174" s="102">
        <v>45182</v>
      </c>
      <c r="E174" s="50"/>
    </row>
    <row r="175" spans="1:5" ht="19.5" customHeight="1" x14ac:dyDescent="0.25">
      <c r="A175" s="61" t="s">
        <v>438</v>
      </c>
      <c r="B175" s="128" t="s">
        <v>439</v>
      </c>
      <c r="C175" s="100">
        <v>667.25</v>
      </c>
      <c r="D175" s="102">
        <v>45190</v>
      </c>
      <c r="E175" s="50"/>
    </row>
    <row r="176" spans="1:5" ht="19.5" customHeight="1" x14ac:dyDescent="0.25">
      <c r="A176" s="61" t="s">
        <v>440</v>
      </c>
      <c r="B176" s="128" t="s">
        <v>97</v>
      </c>
      <c r="C176" s="100">
        <v>656.86</v>
      </c>
      <c r="D176" s="102">
        <v>45197</v>
      </c>
      <c r="E176" s="50"/>
    </row>
    <row r="177" spans="1:5" ht="19.5" customHeight="1" x14ac:dyDescent="0.25">
      <c r="A177" s="61" t="s">
        <v>441</v>
      </c>
      <c r="B177" s="128" t="s">
        <v>442</v>
      </c>
      <c r="C177" s="100">
        <v>655</v>
      </c>
      <c r="D177" s="102">
        <v>45189</v>
      </c>
      <c r="E177" s="50"/>
    </row>
    <row r="178" spans="1:5" ht="19.5" customHeight="1" x14ac:dyDescent="0.25">
      <c r="A178" s="61" t="s">
        <v>162</v>
      </c>
      <c r="B178" s="128" t="s">
        <v>93</v>
      </c>
      <c r="C178" s="100">
        <v>654.9</v>
      </c>
      <c r="D178" s="102">
        <v>45175</v>
      </c>
      <c r="E178" s="50"/>
    </row>
    <row r="179" spans="1:5" ht="19.5" customHeight="1" x14ac:dyDescent="0.25">
      <c r="A179" s="61" t="s">
        <v>167</v>
      </c>
      <c r="B179" s="128" t="s">
        <v>88</v>
      </c>
      <c r="C179" s="100">
        <v>647.08000000000004</v>
      </c>
      <c r="D179" s="102">
        <v>45180</v>
      </c>
      <c r="E179" s="50"/>
    </row>
    <row r="180" spans="1:5" ht="19.5" customHeight="1" x14ac:dyDescent="0.25">
      <c r="A180" s="61" t="s">
        <v>99</v>
      </c>
      <c r="B180" s="128" t="s">
        <v>219</v>
      </c>
      <c r="C180" s="100">
        <v>635.04</v>
      </c>
      <c r="D180" s="102">
        <v>45182</v>
      </c>
      <c r="E180" s="50"/>
    </row>
    <row r="181" spans="1:5" ht="19.5" customHeight="1" x14ac:dyDescent="0.25">
      <c r="A181" s="61" t="s">
        <v>103</v>
      </c>
      <c r="B181" s="128" t="s">
        <v>443</v>
      </c>
      <c r="C181" s="100">
        <v>631.02</v>
      </c>
      <c r="D181" s="102">
        <v>45189</v>
      </c>
      <c r="E181" s="50"/>
    </row>
    <row r="182" spans="1:5" ht="19.5" customHeight="1" x14ac:dyDescent="0.25">
      <c r="A182" s="61" t="s">
        <v>444</v>
      </c>
      <c r="B182" s="128" t="s">
        <v>85</v>
      </c>
      <c r="C182" s="100">
        <v>607.5</v>
      </c>
      <c r="D182" s="102">
        <v>45182</v>
      </c>
      <c r="E182" s="50"/>
    </row>
    <row r="183" spans="1:5" ht="19.5" customHeight="1" x14ac:dyDescent="0.25">
      <c r="A183" s="61" t="s">
        <v>232</v>
      </c>
      <c r="B183" s="128" t="s">
        <v>233</v>
      </c>
      <c r="C183" s="100">
        <v>602.72</v>
      </c>
      <c r="D183" s="102">
        <v>45189</v>
      </c>
      <c r="E183" s="50"/>
    </row>
    <row r="184" spans="1:5" ht="19.5" customHeight="1" x14ac:dyDescent="0.25">
      <c r="A184" s="61" t="s">
        <v>240</v>
      </c>
      <c r="B184" s="128" t="s">
        <v>187</v>
      </c>
      <c r="C184" s="100">
        <v>597.70000000000005</v>
      </c>
      <c r="D184" s="102">
        <v>45197</v>
      </c>
      <c r="E184" s="50"/>
    </row>
    <row r="185" spans="1:5" ht="19.5" customHeight="1" x14ac:dyDescent="0.25">
      <c r="A185" s="61" t="s">
        <v>111</v>
      </c>
      <c r="B185" s="128" t="s">
        <v>93</v>
      </c>
      <c r="C185" s="100">
        <v>590.5</v>
      </c>
      <c r="D185" s="102">
        <v>45180</v>
      </c>
      <c r="E185" s="50"/>
    </row>
    <row r="186" spans="1:5" ht="19.5" customHeight="1" x14ac:dyDescent="0.25">
      <c r="A186" s="61" t="s">
        <v>160</v>
      </c>
      <c r="B186" s="128" t="s">
        <v>217</v>
      </c>
      <c r="C186" s="100">
        <v>580</v>
      </c>
      <c r="D186" s="102">
        <v>45190</v>
      </c>
      <c r="E186" s="50"/>
    </row>
    <row r="187" spans="1:5" ht="19.5" customHeight="1" x14ac:dyDescent="0.25">
      <c r="A187" s="61" t="s">
        <v>445</v>
      </c>
      <c r="B187" s="128" t="s">
        <v>83</v>
      </c>
      <c r="C187" s="100">
        <v>575</v>
      </c>
      <c r="D187" s="102">
        <v>45196</v>
      </c>
      <c r="E187" s="50"/>
    </row>
    <row r="188" spans="1:5" ht="19.5" customHeight="1" x14ac:dyDescent="0.25">
      <c r="A188" s="61" t="s">
        <v>183</v>
      </c>
      <c r="B188" s="128" t="s">
        <v>184</v>
      </c>
      <c r="C188" s="100">
        <v>570</v>
      </c>
      <c r="D188" s="102">
        <v>45196</v>
      </c>
      <c r="E188" s="50"/>
    </row>
    <row r="189" spans="1:5" ht="19.5" customHeight="1" x14ac:dyDescent="0.25">
      <c r="A189" s="61" t="s">
        <v>446</v>
      </c>
      <c r="B189" s="128" t="s">
        <v>230</v>
      </c>
      <c r="C189" s="100">
        <v>562.4</v>
      </c>
      <c r="D189" s="102">
        <v>45184</v>
      </c>
      <c r="E189" s="50"/>
    </row>
    <row r="190" spans="1:5" ht="19.5" customHeight="1" x14ac:dyDescent="0.25">
      <c r="A190" s="61" t="s">
        <v>171</v>
      </c>
      <c r="B190" s="128" t="s">
        <v>98</v>
      </c>
      <c r="C190" s="100">
        <v>554.9</v>
      </c>
      <c r="D190" s="102">
        <v>45182</v>
      </c>
      <c r="E190" s="50"/>
    </row>
    <row r="191" spans="1:5" ht="19.5" customHeight="1" x14ac:dyDescent="0.25">
      <c r="A191" s="61" t="s">
        <v>447</v>
      </c>
      <c r="B191" s="128" t="s">
        <v>94</v>
      </c>
      <c r="C191" s="100">
        <v>542</v>
      </c>
      <c r="D191" s="102">
        <v>45189</v>
      </c>
      <c r="E191" s="50"/>
    </row>
    <row r="192" spans="1:5" ht="19.5" customHeight="1" x14ac:dyDescent="0.25">
      <c r="A192" s="61" t="s">
        <v>218</v>
      </c>
      <c r="B192" s="128" t="s">
        <v>216</v>
      </c>
      <c r="C192" s="100">
        <v>525</v>
      </c>
      <c r="D192" s="102">
        <v>45175</v>
      </c>
      <c r="E192" s="50"/>
    </row>
    <row r="193" spans="1:5" ht="19.5" customHeight="1" x14ac:dyDescent="0.25">
      <c r="A193" s="61" t="s">
        <v>243</v>
      </c>
      <c r="B193" s="128" t="s">
        <v>448</v>
      </c>
      <c r="C193" s="100">
        <v>523</v>
      </c>
      <c r="D193" s="102">
        <v>45180</v>
      </c>
      <c r="E193" s="50"/>
    </row>
    <row r="194" spans="1:5" ht="19.5" customHeight="1" x14ac:dyDescent="0.25">
      <c r="A194" s="61" t="s">
        <v>449</v>
      </c>
      <c r="B194" s="128" t="s">
        <v>385</v>
      </c>
      <c r="C194" s="100">
        <v>520</v>
      </c>
      <c r="D194" s="102">
        <v>45182</v>
      </c>
      <c r="E194" s="50"/>
    </row>
    <row r="195" spans="1:5" ht="19.5" customHeight="1" x14ac:dyDescent="0.25">
      <c r="A195" s="61" t="s">
        <v>95</v>
      </c>
      <c r="B195" s="128" t="s">
        <v>200</v>
      </c>
      <c r="C195" s="100">
        <v>513.87</v>
      </c>
      <c r="D195" s="102">
        <v>45196</v>
      </c>
      <c r="E195" s="50"/>
    </row>
    <row r="196" spans="1:5" ht="19.5" customHeight="1" x14ac:dyDescent="0.25">
      <c r="A196" s="61" t="s">
        <v>239</v>
      </c>
      <c r="B196" s="128" t="s">
        <v>450</v>
      </c>
      <c r="C196" s="100">
        <v>510.24</v>
      </c>
      <c r="D196" s="102">
        <v>45175</v>
      </c>
      <c r="E196" s="50"/>
    </row>
    <row r="197" spans="1:5" ht="19.5" customHeight="1" x14ac:dyDescent="0.25">
      <c r="A197" s="61" t="s">
        <v>81</v>
      </c>
      <c r="B197" s="128" t="s">
        <v>79</v>
      </c>
      <c r="C197" s="100">
        <v>507.58</v>
      </c>
      <c r="D197" s="102">
        <v>45189</v>
      </c>
      <c r="E197" s="50"/>
    </row>
    <row r="198" spans="1:5" ht="19.5" customHeight="1" x14ac:dyDescent="0.25">
      <c r="A198" s="61" t="s">
        <v>190</v>
      </c>
      <c r="B198" s="128" t="s">
        <v>451</v>
      </c>
      <c r="C198" s="100">
        <v>500</v>
      </c>
      <c r="D198" s="102">
        <v>45176</v>
      </c>
      <c r="E198" s="50"/>
    </row>
    <row r="199" spans="1:5" ht="19.5" customHeight="1" x14ac:dyDescent="0.25">
      <c r="A199" s="61" t="s">
        <v>452</v>
      </c>
      <c r="B199" s="128" t="s">
        <v>453</v>
      </c>
      <c r="C199" s="100">
        <v>500</v>
      </c>
      <c r="D199" s="102">
        <v>45182</v>
      </c>
      <c r="E199" s="50"/>
    </row>
    <row r="200" spans="1:5" ht="19.5" customHeight="1" x14ac:dyDescent="0.25">
      <c r="A200" s="61" t="s">
        <v>234</v>
      </c>
      <c r="B200" s="128" t="s">
        <v>203</v>
      </c>
      <c r="C200" s="100">
        <v>497</v>
      </c>
      <c r="D200" s="102">
        <v>45197</v>
      </c>
      <c r="E200" s="50"/>
    </row>
    <row r="201" spans="1:5" ht="19.5" customHeight="1" x14ac:dyDescent="0.25">
      <c r="A201" s="61" t="s">
        <v>103</v>
      </c>
      <c r="B201" s="128" t="s">
        <v>118</v>
      </c>
      <c r="C201" s="100">
        <v>494.2</v>
      </c>
      <c r="D201" s="102">
        <v>45190</v>
      </c>
      <c r="E201" s="50"/>
    </row>
    <row r="202" spans="1:5" ht="19.5" customHeight="1" x14ac:dyDescent="0.25">
      <c r="A202" s="61" t="s">
        <v>454</v>
      </c>
      <c r="B202" s="128" t="s">
        <v>396</v>
      </c>
      <c r="C202" s="100">
        <v>488.36</v>
      </c>
      <c r="D202" s="102">
        <v>45184</v>
      </c>
      <c r="E202" s="50"/>
    </row>
    <row r="203" spans="1:5" ht="19.5" customHeight="1" x14ac:dyDescent="0.25">
      <c r="A203" s="61" t="s">
        <v>267</v>
      </c>
      <c r="B203" s="128" t="s">
        <v>455</v>
      </c>
      <c r="C203" s="100">
        <v>480</v>
      </c>
      <c r="D203" s="102">
        <v>45175</v>
      </c>
      <c r="E203" s="50"/>
    </row>
    <row r="204" spans="1:5" ht="19.5" customHeight="1" x14ac:dyDescent="0.25">
      <c r="A204" s="61" t="s">
        <v>332</v>
      </c>
      <c r="B204" s="128" t="s">
        <v>118</v>
      </c>
      <c r="C204" s="100">
        <v>477.79</v>
      </c>
      <c r="D204" s="102">
        <v>45176</v>
      </c>
      <c r="E204" s="50"/>
    </row>
    <row r="205" spans="1:5" ht="19.5" customHeight="1" x14ac:dyDescent="0.25">
      <c r="A205" s="61" t="s">
        <v>330</v>
      </c>
      <c r="B205" s="128" t="s">
        <v>456</v>
      </c>
      <c r="C205" s="100">
        <v>475</v>
      </c>
      <c r="D205" s="102">
        <v>45182</v>
      </c>
      <c r="E205" s="50"/>
    </row>
    <row r="206" spans="1:5" ht="19.5" customHeight="1" x14ac:dyDescent="0.25">
      <c r="A206" s="61" t="s">
        <v>457</v>
      </c>
      <c r="B206" s="128" t="s">
        <v>458</v>
      </c>
      <c r="C206" s="100">
        <v>450</v>
      </c>
      <c r="D206" s="102">
        <v>45197</v>
      </c>
      <c r="E206" s="50"/>
    </row>
    <row r="207" spans="1:5" ht="19.5" customHeight="1" x14ac:dyDescent="0.25">
      <c r="A207" s="61" t="s">
        <v>459</v>
      </c>
      <c r="B207" s="128" t="s">
        <v>146</v>
      </c>
      <c r="C207" s="100">
        <v>440</v>
      </c>
      <c r="D207" s="102">
        <v>45182</v>
      </c>
      <c r="E207" s="50"/>
    </row>
    <row r="208" spans="1:5" ht="19.5" customHeight="1" x14ac:dyDescent="0.25">
      <c r="A208" s="61" t="s">
        <v>460</v>
      </c>
      <c r="B208" s="128" t="s">
        <v>225</v>
      </c>
      <c r="C208" s="100">
        <v>438.05</v>
      </c>
      <c r="D208" s="102">
        <v>45190</v>
      </c>
      <c r="E208" s="50"/>
    </row>
    <row r="209" spans="1:4" ht="19.5" customHeight="1" x14ac:dyDescent="0.25">
      <c r="A209" s="61" t="s">
        <v>86</v>
      </c>
      <c r="B209" s="128" t="s">
        <v>461</v>
      </c>
      <c r="C209" s="100">
        <v>431.46</v>
      </c>
      <c r="D209" s="102">
        <v>45175</v>
      </c>
    </row>
    <row r="210" spans="1:4" ht="19.5" customHeight="1" x14ac:dyDescent="0.25">
      <c r="A210" s="61" t="s">
        <v>462</v>
      </c>
      <c r="B210" s="128" t="s">
        <v>463</v>
      </c>
      <c r="C210" s="100">
        <v>426</v>
      </c>
      <c r="D210" s="102">
        <v>45182</v>
      </c>
    </row>
    <row r="211" spans="1:4" ht="19.5" customHeight="1" x14ac:dyDescent="0.25">
      <c r="A211" s="61" t="s">
        <v>92</v>
      </c>
      <c r="B211" s="128" t="s">
        <v>84</v>
      </c>
      <c r="C211" s="100">
        <v>411.23</v>
      </c>
      <c r="D211" s="102">
        <v>45184</v>
      </c>
    </row>
    <row r="212" spans="1:4" ht="19.5" customHeight="1" x14ac:dyDescent="0.25">
      <c r="A212" s="61" t="s">
        <v>237</v>
      </c>
      <c r="B212" s="128" t="s">
        <v>83</v>
      </c>
      <c r="C212" s="100">
        <v>400.95</v>
      </c>
      <c r="D212" s="102">
        <v>45175</v>
      </c>
    </row>
    <row r="213" spans="1:4" ht="19.5" customHeight="1" x14ac:dyDescent="0.25">
      <c r="A213" s="61" t="s">
        <v>173</v>
      </c>
      <c r="B213" s="128" t="s">
        <v>83</v>
      </c>
      <c r="C213" s="100">
        <v>392</v>
      </c>
      <c r="D213" s="102">
        <v>45176</v>
      </c>
    </row>
    <row r="214" spans="1:4" ht="19.5" customHeight="1" x14ac:dyDescent="0.25">
      <c r="A214" s="61" t="s">
        <v>172</v>
      </c>
      <c r="B214" s="128" t="s">
        <v>83</v>
      </c>
      <c r="C214" s="100">
        <v>391.5</v>
      </c>
      <c r="D214" s="102">
        <v>45190</v>
      </c>
    </row>
    <row r="215" spans="1:4" ht="19.5" customHeight="1" x14ac:dyDescent="0.25">
      <c r="A215" s="61" t="s">
        <v>182</v>
      </c>
      <c r="B215" s="128" t="s">
        <v>83</v>
      </c>
      <c r="C215" s="100">
        <v>380.85</v>
      </c>
      <c r="D215" s="102">
        <v>45175</v>
      </c>
    </row>
    <row r="216" spans="1:4" ht="19.5" customHeight="1" x14ac:dyDescent="0.25">
      <c r="A216" s="61" t="s">
        <v>143</v>
      </c>
      <c r="B216" s="128" t="s">
        <v>238</v>
      </c>
      <c r="C216" s="100">
        <v>378</v>
      </c>
      <c r="D216" s="102">
        <v>45175</v>
      </c>
    </row>
    <row r="217" spans="1:4" ht="19.5" customHeight="1" x14ac:dyDescent="0.25">
      <c r="A217" s="61" t="s">
        <v>464</v>
      </c>
      <c r="B217" s="128" t="s">
        <v>465</v>
      </c>
      <c r="C217" s="100">
        <v>374.66</v>
      </c>
      <c r="D217" s="102">
        <v>45196</v>
      </c>
    </row>
    <row r="218" spans="1:4" ht="19.5" customHeight="1" x14ac:dyDescent="0.25">
      <c r="A218" s="61" t="s">
        <v>232</v>
      </c>
      <c r="B218" s="128" t="s">
        <v>466</v>
      </c>
      <c r="C218" s="100">
        <v>371.32</v>
      </c>
      <c r="D218" s="102">
        <v>45176</v>
      </c>
    </row>
    <row r="219" spans="1:4" ht="19.5" customHeight="1" x14ac:dyDescent="0.25">
      <c r="A219" s="61" t="s">
        <v>129</v>
      </c>
      <c r="B219" s="128" t="s">
        <v>91</v>
      </c>
      <c r="C219" s="100">
        <v>368.33</v>
      </c>
      <c r="D219" s="102">
        <v>45176</v>
      </c>
    </row>
    <row r="220" spans="1:4" ht="19.5" customHeight="1" x14ac:dyDescent="0.25">
      <c r="A220" s="61" t="s">
        <v>467</v>
      </c>
      <c r="B220" s="128" t="s">
        <v>83</v>
      </c>
      <c r="C220" s="100">
        <v>364.32</v>
      </c>
      <c r="D220" s="102">
        <v>45190</v>
      </c>
    </row>
    <row r="221" spans="1:4" ht="19.5" customHeight="1" x14ac:dyDescent="0.25">
      <c r="A221" s="61" t="s">
        <v>109</v>
      </c>
      <c r="B221" s="128" t="s">
        <v>100</v>
      </c>
      <c r="C221" s="100">
        <v>358.86</v>
      </c>
      <c r="D221" s="102">
        <v>45175</v>
      </c>
    </row>
    <row r="222" spans="1:4" ht="19.5" customHeight="1" x14ac:dyDescent="0.25">
      <c r="A222" s="61" t="s">
        <v>235</v>
      </c>
      <c r="B222" s="128" t="s">
        <v>236</v>
      </c>
      <c r="C222" s="100">
        <v>350</v>
      </c>
      <c r="D222" s="102">
        <v>45190</v>
      </c>
    </row>
    <row r="223" spans="1:4" ht="19.5" customHeight="1" x14ac:dyDescent="0.25">
      <c r="A223" s="61" t="s">
        <v>201</v>
      </c>
      <c r="B223" s="128" t="s">
        <v>112</v>
      </c>
      <c r="C223" s="100">
        <v>325.06</v>
      </c>
      <c r="D223" s="102">
        <v>45180</v>
      </c>
    </row>
    <row r="224" spans="1:4" ht="19.5" customHeight="1" x14ac:dyDescent="0.25">
      <c r="A224" s="61" t="s">
        <v>468</v>
      </c>
      <c r="B224" s="128" t="s">
        <v>98</v>
      </c>
      <c r="C224" s="100">
        <v>323.52999999999997</v>
      </c>
      <c r="D224" s="102">
        <v>45189</v>
      </c>
    </row>
    <row r="225" spans="1:4" ht="19.5" customHeight="1" x14ac:dyDescent="0.25">
      <c r="A225" s="61" t="s">
        <v>469</v>
      </c>
      <c r="B225" s="128" t="s">
        <v>470</v>
      </c>
      <c r="C225" s="100">
        <v>311.99</v>
      </c>
      <c r="D225" s="102">
        <v>45197</v>
      </c>
    </row>
    <row r="226" spans="1:4" ht="19.5" customHeight="1" x14ac:dyDescent="0.25">
      <c r="A226" s="61" t="s">
        <v>471</v>
      </c>
      <c r="B226" s="128" t="s">
        <v>472</v>
      </c>
      <c r="C226" s="100">
        <v>310</v>
      </c>
      <c r="D226" s="102">
        <v>45198</v>
      </c>
    </row>
    <row r="227" spans="1:4" ht="19.5" customHeight="1" x14ac:dyDescent="0.25">
      <c r="A227" s="61" t="s">
        <v>473</v>
      </c>
      <c r="B227" s="128" t="s">
        <v>91</v>
      </c>
      <c r="C227" s="100">
        <v>305.54000000000002</v>
      </c>
      <c r="D227" s="102">
        <v>45196</v>
      </c>
    </row>
    <row r="228" spans="1:4" ht="19.5" customHeight="1" x14ac:dyDescent="0.25">
      <c r="A228" s="61" t="s">
        <v>474</v>
      </c>
      <c r="B228" s="128" t="s">
        <v>475</v>
      </c>
      <c r="C228" s="100">
        <v>285.79000000000002</v>
      </c>
      <c r="D228" s="102">
        <v>45184</v>
      </c>
    </row>
    <row r="229" spans="1:4" ht="19.5" customHeight="1" x14ac:dyDescent="0.25">
      <c r="A229" s="61" t="s">
        <v>206</v>
      </c>
      <c r="B229" s="128" t="s">
        <v>476</v>
      </c>
      <c r="C229" s="100">
        <v>277.2</v>
      </c>
      <c r="D229" s="102">
        <v>45196</v>
      </c>
    </row>
    <row r="230" spans="1:4" ht="19.5" customHeight="1" x14ac:dyDescent="0.25">
      <c r="A230" s="61" t="s">
        <v>157</v>
      </c>
      <c r="B230" s="128" t="s">
        <v>477</v>
      </c>
      <c r="C230" s="100">
        <v>273</v>
      </c>
      <c r="D230" s="102">
        <v>45182</v>
      </c>
    </row>
    <row r="231" spans="1:4" ht="19.5" customHeight="1" x14ac:dyDescent="0.25">
      <c r="A231" s="61" t="s">
        <v>167</v>
      </c>
      <c r="B231" s="128" t="s">
        <v>91</v>
      </c>
      <c r="C231" s="100">
        <v>265</v>
      </c>
      <c r="D231" s="102">
        <v>45184</v>
      </c>
    </row>
    <row r="232" spans="1:4" ht="19.5" customHeight="1" x14ac:dyDescent="0.25">
      <c r="A232" s="61" t="s">
        <v>478</v>
      </c>
      <c r="B232" s="128" t="s">
        <v>479</v>
      </c>
      <c r="C232" s="100">
        <v>264.22000000000003</v>
      </c>
      <c r="D232" s="102">
        <v>45175</v>
      </c>
    </row>
    <row r="233" spans="1:4" ht="19.5" customHeight="1" x14ac:dyDescent="0.25">
      <c r="A233" s="61" t="s">
        <v>197</v>
      </c>
      <c r="B233" s="128" t="s">
        <v>94</v>
      </c>
      <c r="C233" s="100">
        <v>263.60000000000002</v>
      </c>
      <c r="D233" s="102">
        <v>45175</v>
      </c>
    </row>
    <row r="234" spans="1:4" ht="19.5" customHeight="1" x14ac:dyDescent="0.25">
      <c r="A234" s="61" t="s">
        <v>168</v>
      </c>
      <c r="B234" s="128" t="s">
        <v>480</v>
      </c>
      <c r="C234" s="100">
        <v>258.5</v>
      </c>
      <c r="D234" s="102">
        <v>45176</v>
      </c>
    </row>
    <row r="235" spans="1:4" ht="19.5" customHeight="1" x14ac:dyDescent="0.25">
      <c r="A235" s="61" t="s">
        <v>481</v>
      </c>
      <c r="B235" s="128" t="s">
        <v>83</v>
      </c>
      <c r="C235" s="100">
        <v>242.9</v>
      </c>
      <c r="D235" s="102">
        <v>45190</v>
      </c>
    </row>
    <row r="236" spans="1:4" ht="19.5" customHeight="1" x14ac:dyDescent="0.25">
      <c r="A236" s="61" t="s">
        <v>482</v>
      </c>
      <c r="B236" s="128" t="s">
        <v>483</v>
      </c>
      <c r="C236" s="100">
        <v>237.81</v>
      </c>
      <c r="D236" s="102">
        <v>45175</v>
      </c>
    </row>
    <row r="237" spans="1:4" ht="19.5" customHeight="1" x14ac:dyDescent="0.25">
      <c r="A237" s="61" t="s">
        <v>484</v>
      </c>
      <c r="B237" s="128" t="s">
        <v>204</v>
      </c>
      <c r="C237" s="100">
        <v>237.02</v>
      </c>
      <c r="D237" s="102">
        <v>45189</v>
      </c>
    </row>
    <row r="238" spans="1:4" ht="19.5" customHeight="1" x14ac:dyDescent="0.25">
      <c r="A238" s="61" t="s">
        <v>485</v>
      </c>
      <c r="B238" s="128" t="s">
        <v>486</v>
      </c>
      <c r="C238" s="100">
        <v>235.34</v>
      </c>
      <c r="D238" s="102">
        <v>45189</v>
      </c>
    </row>
    <row r="239" spans="1:4" ht="19.5" customHeight="1" x14ac:dyDescent="0.25">
      <c r="A239" s="61" t="s">
        <v>487</v>
      </c>
      <c r="B239" s="128" t="s">
        <v>85</v>
      </c>
      <c r="C239" s="100">
        <v>225</v>
      </c>
      <c r="D239" s="102">
        <v>45196</v>
      </c>
    </row>
    <row r="240" spans="1:4" ht="19.5" customHeight="1" x14ac:dyDescent="0.25">
      <c r="A240" s="61" t="s">
        <v>488</v>
      </c>
      <c r="B240" s="128" t="s">
        <v>489</v>
      </c>
      <c r="C240" s="100">
        <v>215.1</v>
      </c>
      <c r="D240" s="102">
        <v>45184</v>
      </c>
    </row>
    <row r="241" spans="1:4" ht="19.5" customHeight="1" x14ac:dyDescent="0.25">
      <c r="A241" s="61" t="s">
        <v>490</v>
      </c>
      <c r="B241" s="128" t="s">
        <v>491</v>
      </c>
      <c r="C241" s="100">
        <v>210.91</v>
      </c>
      <c r="D241" s="102">
        <v>45184</v>
      </c>
    </row>
    <row r="242" spans="1:4" ht="19.5" customHeight="1" x14ac:dyDescent="0.25">
      <c r="A242" s="61" t="s">
        <v>153</v>
      </c>
      <c r="B242" s="128" t="s">
        <v>91</v>
      </c>
      <c r="C242" s="100">
        <v>210</v>
      </c>
      <c r="D242" s="102">
        <v>45175</v>
      </c>
    </row>
    <row r="243" spans="1:4" ht="19.5" customHeight="1" x14ac:dyDescent="0.25">
      <c r="A243" s="61" t="s">
        <v>154</v>
      </c>
      <c r="B243" s="128" t="s">
        <v>174</v>
      </c>
      <c r="C243" s="100">
        <v>209.09</v>
      </c>
      <c r="D243" s="102">
        <v>45189</v>
      </c>
    </row>
    <row r="244" spans="1:4" ht="19.5" customHeight="1" x14ac:dyDescent="0.25">
      <c r="A244" s="61" t="s">
        <v>469</v>
      </c>
      <c r="B244" s="128" t="s">
        <v>91</v>
      </c>
      <c r="C244" s="100">
        <v>207.99</v>
      </c>
      <c r="D244" s="102">
        <v>45196</v>
      </c>
    </row>
    <row r="245" spans="1:4" ht="19.5" customHeight="1" x14ac:dyDescent="0.25">
      <c r="A245" s="61" t="s">
        <v>492</v>
      </c>
      <c r="B245" s="128" t="s">
        <v>493</v>
      </c>
      <c r="C245" s="100">
        <v>200</v>
      </c>
      <c r="D245" s="102">
        <v>45180</v>
      </c>
    </row>
    <row r="246" spans="1:4" ht="19.5" customHeight="1" x14ac:dyDescent="0.25">
      <c r="A246" s="61" t="s">
        <v>248</v>
      </c>
      <c r="B246" s="128" t="s">
        <v>83</v>
      </c>
      <c r="C246" s="100">
        <v>199.1</v>
      </c>
      <c r="D246" s="102">
        <v>45190</v>
      </c>
    </row>
    <row r="247" spans="1:4" ht="19.5" customHeight="1" x14ac:dyDescent="0.25">
      <c r="A247" s="61" t="s">
        <v>494</v>
      </c>
      <c r="B247" s="128" t="s">
        <v>495</v>
      </c>
      <c r="C247" s="100">
        <v>194.44</v>
      </c>
      <c r="D247" s="102">
        <v>45175</v>
      </c>
    </row>
    <row r="248" spans="1:4" ht="19.5" customHeight="1" x14ac:dyDescent="0.25">
      <c r="A248" s="61" t="s">
        <v>161</v>
      </c>
      <c r="B248" s="128" t="s">
        <v>496</v>
      </c>
      <c r="C248" s="100">
        <v>192</v>
      </c>
      <c r="D248" s="102">
        <v>45176</v>
      </c>
    </row>
    <row r="249" spans="1:4" ht="19.5" customHeight="1" x14ac:dyDescent="0.25">
      <c r="A249" s="61" t="s">
        <v>497</v>
      </c>
      <c r="B249" s="128" t="s">
        <v>498</v>
      </c>
      <c r="C249" s="100">
        <v>189.35</v>
      </c>
      <c r="D249" s="102">
        <v>45196</v>
      </c>
    </row>
    <row r="250" spans="1:4" ht="19.5" customHeight="1" x14ac:dyDescent="0.25">
      <c r="A250" s="61" t="s">
        <v>176</v>
      </c>
      <c r="B250" s="128" t="s">
        <v>100</v>
      </c>
      <c r="C250" s="100">
        <v>182.9</v>
      </c>
      <c r="D250" s="102">
        <v>45175</v>
      </c>
    </row>
    <row r="251" spans="1:4" ht="19.5" customHeight="1" x14ac:dyDescent="0.25">
      <c r="A251" s="61" t="s">
        <v>499</v>
      </c>
      <c r="B251" s="128" t="s">
        <v>85</v>
      </c>
      <c r="C251" s="100">
        <v>180</v>
      </c>
      <c r="D251" s="102">
        <v>45189</v>
      </c>
    </row>
    <row r="252" spans="1:4" ht="19.5" customHeight="1" x14ac:dyDescent="0.25">
      <c r="A252" s="61" t="s">
        <v>166</v>
      </c>
      <c r="B252" s="128" t="s">
        <v>500</v>
      </c>
      <c r="C252" s="100">
        <v>178.43</v>
      </c>
      <c r="D252" s="102">
        <v>45176</v>
      </c>
    </row>
    <row r="253" spans="1:4" ht="19.5" customHeight="1" x14ac:dyDescent="0.25">
      <c r="A253" s="61" t="s">
        <v>110</v>
      </c>
      <c r="B253" s="128" t="s">
        <v>118</v>
      </c>
      <c r="C253" s="100">
        <v>175</v>
      </c>
      <c r="D253" s="102">
        <v>45180</v>
      </c>
    </row>
    <row r="254" spans="1:4" ht="19.5" customHeight="1" x14ac:dyDescent="0.25">
      <c r="A254" s="61" t="s">
        <v>119</v>
      </c>
      <c r="B254" s="128" t="s">
        <v>175</v>
      </c>
      <c r="C254" s="100">
        <v>175</v>
      </c>
      <c r="D254" s="102">
        <v>45184</v>
      </c>
    </row>
    <row r="255" spans="1:4" ht="19.5" customHeight="1" x14ac:dyDescent="0.25">
      <c r="A255" s="61" t="s">
        <v>162</v>
      </c>
      <c r="B255" s="128" t="s">
        <v>84</v>
      </c>
      <c r="C255" s="100">
        <v>173.95</v>
      </c>
      <c r="D255" s="102">
        <v>45189</v>
      </c>
    </row>
    <row r="256" spans="1:4" ht="19.5" customHeight="1" x14ac:dyDescent="0.25">
      <c r="A256" s="61" t="s">
        <v>501</v>
      </c>
      <c r="B256" s="128" t="s">
        <v>204</v>
      </c>
      <c r="C256" s="100">
        <v>171.11</v>
      </c>
      <c r="D256" s="102">
        <v>45190</v>
      </c>
    </row>
    <row r="257" spans="1:4" ht="19.5" customHeight="1" x14ac:dyDescent="0.25">
      <c r="A257" s="61" t="s">
        <v>502</v>
      </c>
      <c r="B257" s="128" t="s">
        <v>90</v>
      </c>
      <c r="C257" s="100">
        <v>166.08</v>
      </c>
      <c r="D257" s="102">
        <v>45190</v>
      </c>
    </row>
    <row r="258" spans="1:4" ht="19.5" customHeight="1" x14ac:dyDescent="0.25">
      <c r="A258" s="61" t="s">
        <v>162</v>
      </c>
      <c r="B258" s="128" t="s">
        <v>84</v>
      </c>
      <c r="C258" s="100">
        <v>161.94999999999999</v>
      </c>
      <c r="D258" s="102">
        <v>45196</v>
      </c>
    </row>
    <row r="259" spans="1:4" ht="19.5" customHeight="1" x14ac:dyDescent="0.25">
      <c r="A259" s="61" t="s">
        <v>245</v>
      </c>
      <c r="B259" s="128" t="s">
        <v>503</v>
      </c>
      <c r="C259" s="100">
        <v>151.96</v>
      </c>
      <c r="D259" s="102">
        <v>45190</v>
      </c>
    </row>
    <row r="260" spans="1:4" ht="19.5" customHeight="1" x14ac:dyDescent="0.25">
      <c r="A260" s="61" t="s">
        <v>165</v>
      </c>
      <c r="B260" s="128" t="s">
        <v>164</v>
      </c>
      <c r="C260" s="100">
        <v>148.62</v>
      </c>
      <c r="D260" s="102">
        <v>45175</v>
      </c>
    </row>
    <row r="261" spans="1:4" ht="19.5" customHeight="1" x14ac:dyDescent="0.25">
      <c r="A261" s="61" t="s">
        <v>504</v>
      </c>
      <c r="B261" s="128" t="s">
        <v>91</v>
      </c>
      <c r="C261" s="100">
        <v>146.35</v>
      </c>
      <c r="D261" s="102">
        <v>45184</v>
      </c>
    </row>
    <row r="262" spans="1:4" ht="19.5" customHeight="1" x14ac:dyDescent="0.25">
      <c r="A262" s="61" t="s">
        <v>162</v>
      </c>
      <c r="B262" s="128" t="s">
        <v>505</v>
      </c>
      <c r="C262" s="100">
        <v>141.94999999999999</v>
      </c>
      <c r="D262" s="102">
        <v>45180</v>
      </c>
    </row>
    <row r="263" spans="1:4" ht="19.5" customHeight="1" x14ac:dyDescent="0.25">
      <c r="A263" s="61" t="s">
        <v>506</v>
      </c>
      <c r="B263" s="128" t="s">
        <v>83</v>
      </c>
      <c r="C263" s="100">
        <v>130</v>
      </c>
      <c r="D263" s="102">
        <v>45196</v>
      </c>
    </row>
    <row r="264" spans="1:4" ht="19.5" customHeight="1" x14ac:dyDescent="0.25">
      <c r="A264" s="61" t="s">
        <v>507</v>
      </c>
      <c r="B264" s="128" t="s">
        <v>212</v>
      </c>
      <c r="C264" s="100">
        <v>128.9</v>
      </c>
      <c r="D264" s="102">
        <v>45189</v>
      </c>
    </row>
    <row r="265" spans="1:4" ht="19.5" customHeight="1" x14ac:dyDescent="0.25">
      <c r="A265" s="61" t="s">
        <v>151</v>
      </c>
      <c r="B265" s="128" t="s">
        <v>83</v>
      </c>
      <c r="C265" s="100">
        <v>126.9</v>
      </c>
      <c r="D265" s="102">
        <v>45175</v>
      </c>
    </row>
    <row r="266" spans="1:4" ht="19.5" customHeight="1" x14ac:dyDescent="0.25">
      <c r="A266" s="61" t="s">
        <v>508</v>
      </c>
      <c r="B266" s="128" t="s">
        <v>509</v>
      </c>
      <c r="C266" s="100">
        <v>125.11</v>
      </c>
      <c r="D266" s="102">
        <v>45196</v>
      </c>
    </row>
    <row r="267" spans="1:4" ht="19.5" customHeight="1" x14ac:dyDescent="0.25">
      <c r="A267" s="61" t="s">
        <v>253</v>
      </c>
      <c r="B267" s="128" t="s">
        <v>510</v>
      </c>
      <c r="C267" s="100">
        <v>121.83</v>
      </c>
      <c r="D267" s="102">
        <v>45190</v>
      </c>
    </row>
    <row r="268" spans="1:4" ht="19.5" customHeight="1" x14ac:dyDescent="0.25">
      <c r="A268" s="61" t="s">
        <v>511</v>
      </c>
      <c r="B268" s="128" t="s">
        <v>512</v>
      </c>
      <c r="C268" s="100">
        <v>120.32</v>
      </c>
      <c r="D268" s="102">
        <v>45180</v>
      </c>
    </row>
    <row r="269" spans="1:4" ht="19.5" customHeight="1" x14ac:dyDescent="0.25">
      <c r="A269" s="61" t="s">
        <v>186</v>
      </c>
      <c r="B269" s="128" t="s">
        <v>513</v>
      </c>
      <c r="C269" s="100">
        <v>120</v>
      </c>
      <c r="D269" s="102">
        <v>45182</v>
      </c>
    </row>
    <row r="270" spans="1:4" ht="19.5" customHeight="1" x14ac:dyDescent="0.25">
      <c r="A270" s="61" t="s">
        <v>514</v>
      </c>
      <c r="B270" s="128" t="s">
        <v>178</v>
      </c>
      <c r="C270" s="100">
        <v>120</v>
      </c>
      <c r="D270" s="102">
        <v>45196</v>
      </c>
    </row>
    <row r="271" spans="1:4" ht="19.5" customHeight="1" x14ac:dyDescent="0.25">
      <c r="A271" s="61" t="s">
        <v>403</v>
      </c>
      <c r="B271" s="128" t="s">
        <v>83</v>
      </c>
      <c r="C271" s="100">
        <v>117.99</v>
      </c>
      <c r="D271" s="102">
        <v>45184</v>
      </c>
    </row>
    <row r="272" spans="1:4" ht="19.5" customHeight="1" x14ac:dyDescent="0.25">
      <c r="A272" s="61" t="s">
        <v>155</v>
      </c>
      <c r="B272" s="128" t="s">
        <v>244</v>
      </c>
      <c r="C272" s="100">
        <v>117.72</v>
      </c>
      <c r="D272" s="102">
        <v>45196</v>
      </c>
    </row>
    <row r="273" spans="1:4" ht="19.5" customHeight="1" x14ac:dyDescent="0.25">
      <c r="A273" s="61" t="s">
        <v>95</v>
      </c>
      <c r="B273" s="128" t="s">
        <v>156</v>
      </c>
      <c r="C273" s="100">
        <v>113.97</v>
      </c>
      <c r="D273" s="102">
        <v>45196</v>
      </c>
    </row>
    <row r="274" spans="1:4" ht="19.5" customHeight="1" x14ac:dyDescent="0.25">
      <c r="A274" s="61" t="s">
        <v>356</v>
      </c>
      <c r="B274" s="128" t="s">
        <v>357</v>
      </c>
      <c r="C274" s="100">
        <v>113</v>
      </c>
      <c r="D274" s="102">
        <v>45197</v>
      </c>
    </row>
    <row r="275" spans="1:4" ht="19.5" customHeight="1" x14ac:dyDescent="0.25">
      <c r="A275" s="61" t="s">
        <v>515</v>
      </c>
      <c r="B275" s="128" t="s">
        <v>516</v>
      </c>
      <c r="C275" s="100">
        <v>110.83</v>
      </c>
      <c r="D275" s="102">
        <v>45184</v>
      </c>
    </row>
    <row r="276" spans="1:4" ht="19.5" customHeight="1" x14ac:dyDescent="0.25">
      <c r="A276" s="61" t="s">
        <v>114</v>
      </c>
      <c r="B276" s="128" t="s">
        <v>517</v>
      </c>
      <c r="C276" s="100">
        <v>108.47</v>
      </c>
      <c r="D276" s="102">
        <v>45175</v>
      </c>
    </row>
    <row r="277" spans="1:4" ht="19.5" customHeight="1" x14ac:dyDescent="0.25">
      <c r="A277" s="61" t="s">
        <v>120</v>
      </c>
      <c r="B277" s="128" t="s">
        <v>518</v>
      </c>
      <c r="C277" s="100">
        <v>108.47</v>
      </c>
      <c r="D277" s="102">
        <v>45175</v>
      </c>
    </row>
    <row r="278" spans="1:4" ht="19.5" customHeight="1" x14ac:dyDescent="0.25">
      <c r="A278" s="61" t="s">
        <v>249</v>
      </c>
      <c r="B278" s="128" t="s">
        <v>83</v>
      </c>
      <c r="C278" s="100">
        <v>105.31</v>
      </c>
      <c r="D278" s="102">
        <v>45180</v>
      </c>
    </row>
    <row r="279" spans="1:4" ht="19.5" customHeight="1" x14ac:dyDescent="0.25">
      <c r="A279" s="61" t="s">
        <v>519</v>
      </c>
      <c r="B279" s="128" t="s">
        <v>520</v>
      </c>
      <c r="C279" s="100">
        <v>102.4</v>
      </c>
      <c r="D279" s="102">
        <v>45190</v>
      </c>
    </row>
    <row r="280" spans="1:4" ht="19.5" customHeight="1" x14ac:dyDescent="0.25">
      <c r="A280" s="61" t="s">
        <v>521</v>
      </c>
      <c r="B280" s="128" t="s">
        <v>522</v>
      </c>
      <c r="C280" s="100">
        <v>100.87</v>
      </c>
      <c r="D280" s="102">
        <v>45182</v>
      </c>
    </row>
    <row r="281" spans="1:4" ht="19.5" customHeight="1" x14ac:dyDescent="0.25">
      <c r="A281" s="61" t="s">
        <v>95</v>
      </c>
      <c r="B281" s="128" t="s">
        <v>150</v>
      </c>
      <c r="C281" s="100">
        <v>99.19</v>
      </c>
      <c r="D281" s="102">
        <v>45196</v>
      </c>
    </row>
    <row r="282" spans="1:4" ht="19.5" customHeight="1" x14ac:dyDescent="0.25">
      <c r="A282" s="61" t="s">
        <v>523</v>
      </c>
      <c r="B282" s="128" t="s">
        <v>123</v>
      </c>
      <c r="C282" s="100">
        <v>98.08</v>
      </c>
      <c r="D282" s="102">
        <v>45196</v>
      </c>
    </row>
    <row r="283" spans="1:4" ht="19.5" customHeight="1" x14ac:dyDescent="0.25">
      <c r="A283" s="61" t="s">
        <v>231</v>
      </c>
      <c r="B283" s="128" t="s">
        <v>83</v>
      </c>
      <c r="C283" s="100">
        <v>95</v>
      </c>
      <c r="D283" s="102">
        <v>45190</v>
      </c>
    </row>
    <row r="284" spans="1:4" ht="19.5" customHeight="1" x14ac:dyDescent="0.25">
      <c r="A284" s="61" t="s">
        <v>241</v>
      </c>
      <c r="B284" s="128" t="s">
        <v>524</v>
      </c>
      <c r="C284" s="100">
        <v>92.36</v>
      </c>
      <c r="D284" s="102">
        <v>45180</v>
      </c>
    </row>
    <row r="285" spans="1:4" ht="19.5" customHeight="1" x14ac:dyDescent="0.25">
      <c r="A285" s="61" t="s">
        <v>226</v>
      </c>
      <c r="B285" s="128" t="s">
        <v>525</v>
      </c>
      <c r="C285" s="100">
        <v>90</v>
      </c>
      <c r="D285" s="102">
        <v>45182</v>
      </c>
    </row>
    <row r="286" spans="1:4" ht="19.5" customHeight="1" x14ac:dyDescent="0.25">
      <c r="A286" s="61" t="s">
        <v>158</v>
      </c>
      <c r="B286" s="128" t="s">
        <v>526</v>
      </c>
      <c r="C286" s="100">
        <v>88.95</v>
      </c>
      <c r="D286" s="102">
        <v>45184</v>
      </c>
    </row>
    <row r="287" spans="1:4" ht="19.5" customHeight="1" x14ac:dyDescent="0.25">
      <c r="A287" s="61" t="s">
        <v>247</v>
      </c>
      <c r="B287" s="128" t="s">
        <v>527</v>
      </c>
      <c r="C287" s="100">
        <v>88.51</v>
      </c>
      <c r="D287" s="102">
        <v>45189</v>
      </c>
    </row>
    <row r="288" spans="1:4" ht="19.5" customHeight="1" x14ac:dyDescent="0.25">
      <c r="A288" s="61" t="s">
        <v>163</v>
      </c>
      <c r="B288" s="128" t="s">
        <v>528</v>
      </c>
      <c r="C288" s="100">
        <v>88.03</v>
      </c>
      <c r="D288" s="102">
        <v>45175</v>
      </c>
    </row>
    <row r="289" spans="1:4" ht="19.5" customHeight="1" x14ac:dyDescent="0.25">
      <c r="A289" s="61" t="s">
        <v>529</v>
      </c>
      <c r="B289" s="128" t="s">
        <v>465</v>
      </c>
      <c r="C289" s="100">
        <v>88.03</v>
      </c>
      <c r="D289" s="102">
        <v>45189</v>
      </c>
    </row>
    <row r="290" spans="1:4" ht="19.5" customHeight="1" x14ac:dyDescent="0.25">
      <c r="A290" s="61" t="s">
        <v>530</v>
      </c>
      <c r="B290" s="128" t="s">
        <v>83</v>
      </c>
      <c r="C290" s="100">
        <v>86.32</v>
      </c>
      <c r="D290" s="102">
        <v>45196</v>
      </c>
    </row>
    <row r="291" spans="1:4" ht="19.5" customHeight="1" x14ac:dyDescent="0.25">
      <c r="A291" s="61" t="s">
        <v>531</v>
      </c>
      <c r="B291" s="128" t="s">
        <v>532</v>
      </c>
      <c r="C291" s="100">
        <v>85.27</v>
      </c>
      <c r="D291" s="102">
        <v>45176</v>
      </c>
    </row>
    <row r="292" spans="1:4" ht="19.5" customHeight="1" x14ac:dyDescent="0.25">
      <c r="A292" s="61" t="s">
        <v>533</v>
      </c>
      <c r="B292" s="128" t="s">
        <v>534</v>
      </c>
      <c r="C292" s="100">
        <v>81.16</v>
      </c>
      <c r="D292" s="102">
        <v>45176</v>
      </c>
    </row>
    <row r="293" spans="1:4" ht="19.5" customHeight="1" x14ac:dyDescent="0.25">
      <c r="A293" s="61" t="s">
        <v>103</v>
      </c>
      <c r="B293" s="128" t="s">
        <v>461</v>
      </c>
      <c r="C293" s="100">
        <v>79.98</v>
      </c>
      <c r="D293" s="102">
        <v>45180</v>
      </c>
    </row>
    <row r="294" spans="1:4" ht="19.5" customHeight="1" x14ac:dyDescent="0.25">
      <c r="A294" s="61" t="s">
        <v>535</v>
      </c>
      <c r="B294" s="128" t="s">
        <v>536</v>
      </c>
      <c r="C294" s="100">
        <v>73.08</v>
      </c>
      <c r="D294" s="102">
        <v>45196</v>
      </c>
    </row>
    <row r="295" spans="1:4" ht="19.5" customHeight="1" x14ac:dyDescent="0.25">
      <c r="A295" s="61" t="s">
        <v>537</v>
      </c>
      <c r="B295" s="128" t="s">
        <v>538</v>
      </c>
      <c r="C295" s="100">
        <v>71</v>
      </c>
      <c r="D295" s="102">
        <v>45180</v>
      </c>
    </row>
    <row r="296" spans="1:4" ht="19.5" customHeight="1" x14ac:dyDescent="0.25">
      <c r="A296" s="61" t="s">
        <v>117</v>
      </c>
      <c r="B296" s="128" t="s">
        <v>328</v>
      </c>
      <c r="C296" s="100">
        <v>69.2</v>
      </c>
      <c r="D296" s="102">
        <v>45182</v>
      </c>
    </row>
    <row r="297" spans="1:4" ht="19.5" customHeight="1" x14ac:dyDescent="0.25">
      <c r="A297" s="61" t="s">
        <v>497</v>
      </c>
      <c r="B297" s="128" t="s">
        <v>539</v>
      </c>
      <c r="C297" s="100">
        <v>67.5</v>
      </c>
      <c r="D297" s="102">
        <v>45182</v>
      </c>
    </row>
    <row r="298" spans="1:4" ht="19.5" customHeight="1" x14ac:dyDescent="0.25">
      <c r="A298" s="61" t="s">
        <v>154</v>
      </c>
      <c r="B298" s="128" t="s">
        <v>146</v>
      </c>
      <c r="C298" s="100">
        <v>66.709999999999994</v>
      </c>
      <c r="D298" s="102">
        <v>45190</v>
      </c>
    </row>
    <row r="299" spans="1:4" ht="19.5" customHeight="1" x14ac:dyDescent="0.25">
      <c r="A299" s="61" t="s">
        <v>211</v>
      </c>
      <c r="B299" s="128" t="s">
        <v>146</v>
      </c>
      <c r="C299" s="100">
        <v>64.52</v>
      </c>
      <c r="D299" s="102">
        <v>45190</v>
      </c>
    </row>
    <row r="300" spans="1:4" ht="19.5" customHeight="1" x14ac:dyDescent="0.25">
      <c r="A300" s="61" t="s">
        <v>497</v>
      </c>
      <c r="B300" s="128" t="s">
        <v>525</v>
      </c>
      <c r="C300" s="100">
        <v>60</v>
      </c>
      <c r="D300" s="102">
        <v>45175</v>
      </c>
    </row>
    <row r="301" spans="1:4" ht="19.5" customHeight="1" x14ac:dyDescent="0.25">
      <c r="A301" s="61" t="s">
        <v>186</v>
      </c>
      <c r="B301" s="128" t="s">
        <v>513</v>
      </c>
      <c r="C301" s="100">
        <v>60</v>
      </c>
      <c r="D301" s="102">
        <v>45184</v>
      </c>
    </row>
    <row r="302" spans="1:4" ht="19.5" customHeight="1" x14ac:dyDescent="0.25">
      <c r="A302" s="61" t="s">
        <v>205</v>
      </c>
      <c r="B302" s="128" t="s">
        <v>540</v>
      </c>
      <c r="C302" s="100">
        <v>60</v>
      </c>
      <c r="D302" s="102">
        <v>45189</v>
      </c>
    </row>
    <row r="303" spans="1:4" ht="19.5" customHeight="1" x14ac:dyDescent="0.25">
      <c r="A303" s="61" t="s">
        <v>249</v>
      </c>
      <c r="B303" s="128" t="s">
        <v>83</v>
      </c>
      <c r="C303" s="100">
        <v>52.41</v>
      </c>
      <c r="D303" s="102">
        <v>45175</v>
      </c>
    </row>
    <row r="304" spans="1:4" ht="19.5" customHeight="1" x14ac:dyDescent="0.25">
      <c r="A304" s="61" t="s">
        <v>122</v>
      </c>
      <c r="B304" s="128" t="s">
        <v>406</v>
      </c>
      <c r="C304" s="100">
        <v>50.25</v>
      </c>
      <c r="D304" s="102">
        <v>45176</v>
      </c>
    </row>
    <row r="305" spans="1:4" ht="19.5" customHeight="1" x14ac:dyDescent="0.25">
      <c r="A305" s="61" t="s">
        <v>541</v>
      </c>
      <c r="B305" s="128" t="s">
        <v>542</v>
      </c>
      <c r="C305" s="100">
        <v>48</v>
      </c>
      <c r="D305" s="102">
        <v>45176</v>
      </c>
    </row>
    <row r="306" spans="1:4" ht="19.5" customHeight="1" x14ac:dyDescent="0.25">
      <c r="A306" s="61" t="s">
        <v>101</v>
      </c>
      <c r="B306" s="128" t="s">
        <v>84</v>
      </c>
      <c r="C306" s="100">
        <v>48</v>
      </c>
      <c r="D306" s="102">
        <v>45189</v>
      </c>
    </row>
    <row r="307" spans="1:4" ht="19.5" customHeight="1" x14ac:dyDescent="0.25">
      <c r="A307" s="61" t="s">
        <v>101</v>
      </c>
      <c r="B307" s="128" t="s">
        <v>84</v>
      </c>
      <c r="C307" s="100">
        <v>48</v>
      </c>
      <c r="D307" s="102">
        <v>45196</v>
      </c>
    </row>
    <row r="308" spans="1:4" ht="19.5" customHeight="1" x14ac:dyDescent="0.25">
      <c r="A308" s="61" t="s">
        <v>242</v>
      </c>
      <c r="B308" s="128" t="s">
        <v>543</v>
      </c>
      <c r="C308" s="100">
        <v>45</v>
      </c>
      <c r="D308" s="102">
        <v>45176</v>
      </c>
    </row>
    <row r="309" spans="1:4" ht="19.5" customHeight="1" x14ac:dyDescent="0.25">
      <c r="A309" s="61" t="s">
        <v>89</v>
      </c>
      <c r="B309" s="128" t="s">
        <v>90</v>
      </c>
      <c r="C309" s="100">
        <v>44.84</v>
      </c>
      <c r="D309" s="102">
        <v>45197</v>
      </c>
    </row>
    <row r="310" spans="1:4" ht="19.5" customHeight="1" x14ac:dyDescent="0.25">
      <c r="A310" s="61" t="s">
        <v>544</v>
      </c>
      <c r="B310" s="128" t="s">
        <v>545</v>
      </c>
      <c r="C310" s="100">
        <v>44.02</v>
      </c>
      <c r="D310" s="102">
        <v>45180</v>
      </c>
    </row>
    <row r="311" spans="1:4" ht="19.5" customHeight="1" x14ac:dyDescent="0.25">
      <c r="A311" s="61" t="s">
        <v>250</v>
      </c>
      <c r="B311" s="128" t="s">
        <v>251</v>
      </c>
      <c r="C311" s="100">
        <v>43.89</v>
      </c>
      <c r="D311" s="102">
        <v>45182</v>
      </c>
    </row>
    <row r="312" spans="1:4" ht="19.5" customHeight="1" x14ac:dyDescent="0.25">
      <c r="A312" s="61" t="s">
        <v>546</v>
      </c>
      <c r="B312" s="128" t="s">
        <v>346</v>
      </c>
      <c r="C312" s="100">
        <v>43.5</v>
      </c>
      <c r="D312" s="102">
        <v>45184</v>
      </c>
    </row>
    <row r="313" spans="1:4" ht="19.5" customHeight="1" x14ac:dyDescent="0.25">
      <c r="A313" s="61" t="s">
        <v>95</v>
      </c>
      <c r="B313" s="128" t="s">
        <v>207</v>
      </c>
      <c r="C313" s="100">
        <v>39.24</v>
      </c>
      <c r="D313" s="102">
        <v>45196</v>
      </c>
    </row>
    <row r="314" spans="1:4" ht="19.5" customHeight="1" x14ac:dyDescent="0.25">
      <c r="A314" s="61" t="s">
        <v>547</v>
      </c>
      <c r="B314" s="128" t="s">
        <v>548</v>
      </c>
      <c r="C314" s="100">
        <v>36</v>
      </c>
      <c r="D314" s="102">
        <v>45180</v>
      </c>
    </row>
    <row r="315" spans="1:4" ht="19.5" customHeight="1" x14ac:dyDescent="0.25">
      <c r="A315" s="61" t="s">
        <v>549</v>
      </c>
      <c r="B315" s="128" t="s">
        <v>123</v>
      </c>
      <c r="C315" s="100">
        <v>30.25</v>
      </c>
      <c r="D315" s="102">
        <v>45196</v>
      </c>
    </row>
    <row r="316" spans="1:4" ht="19.5" customHeight="1" x14ac:dyDescent="0.25">
      <c r="A316" s="61" t="s">
        <v>116</v>
      </c>
      <c r="B316" s="128" t="s">
        <v>526</v>
      </c>
      <c r="C316" s="100">
        <v>29.21</v>
      </c>
      <c r="D316" s="102">
        <v>45184</v>
      </c>
    </row>
    <row r="317" spans="1:4" ht="19.5" customHeight="1" x14ac:dyDescent="0.25">
      <c r="A317" s="61" t="s">
        <v>550</v>
      </c>
      <c r="B317" s="128" t="s">
        <v>551</v>
      </c>
      <c r="C317" s="100">
        <v>26.26</v>
      </c>
      <c r="D317" s="102">
        <v>45176</v>
      </c>
    </row>
    <row r="318" spans="1:4" ht="19.5" customHeight="1" x14ac:dyDescent="0.25">
      <c r="A318" s="61" t="s">
        <v>552</v>
      </c>
      <c r="B318" s="128" t="s">
        <v>216</v>
      </c>
      <c r="C318" s="100">
        <v>24.99</v>
      </c>
      <c r="D318" s="102">
        <v>45184</v>
      </c>
    </row>
    <row r="319" spans="1:4" ht="19.5" customHeight="1" x14ac:dyDescent="0.25">
      <c r="A319" s="61" t="s">
        <v>169</v>
      </c>
      <c r="B319" s="128" t="s">
        <v>553</v>
      </c>
      <c r="C319" s="100">
        <v>23.32</v>
      </c>
      <c r="D319" s="102">
        <v>45184</v>
      </c>
    </row>
    <row r="320" spans="1:4" ht="19.5" customHeight="1" x14ac:dyDescent="0.25">
      <c r="A320" s="61" t="s">
        <v>554</v>
      </c>
      <c r="B320" s="128" t="s">
        <v>555</v>
      </c>
      <c r="C320" s="100">
        <v>23.15</v>
      </c>
      <c r="D320" s="102">
        <v>45175</v>
      </c>
    </row>
    <row r="321" spans="1:4" ht="19.5" customHeight="1" x14ac:dyDescent="0.25">
      <c r="A321" s="61" t="s">
        <v>252</v>
      </c>
      <c r="B321" s="128" t="s">
        <v>526</v>
      </c>
      <c r="C321" s="100">
        <v>22.47</v>
      </c>
      <c r="D321" s="102">
        <v>45184</v>
      </c>
    </row>
    <row r="322" spans="1:4" ht="19.5" customHeight="1" x14ac:dyDescent="0.25">
      <c r="A322" s="61" t="s">
        <v>552</v>
      </c>
      <c r="B322" s="128" t="s">
        <v>216</v>
      </c>
      <c r="C322" s="100">
        <v>21.92</v>
      </c>
      <c r="D322" s="102">
        <v>45196</v>
      </c>
    </row>
    <row r="323" spans="1:4" ht="19.5" customHeight="1" x14ac:dyDescent="0.25">
      <c r="A323" s="61" t="s">
        <v>159</v>
      </c>
      <c r="B323" s="128" t="s">
        <v>526</v>
      </c>
      <c r="C323" s="100">
        <v>19.91</v>
      </c>
      <c r="D323" s="102">
        <v>45184</v>
      </c>
    </row>
    <row r="324" spans="1:4" ht="19.5" customHeight="1" x14ac:dyDescent="0.25">
      <c r="A324" s="61" t="s">
        <v>246</v>
      </c>
      <c r="B324" s="128" t="s">
        <v>216</v>
      </c>
      <c r="C324" s="100">
        <v>18.989999999999998</v>
      </c>
      <c r="D324" s="102">
        <v>45189</v>
      </c>
    </row>
    <row r="325" spans="1:4" ht="19.5" customHeight="1" x14ac:dyDescent="0.25">
      <c r="A325" s="61" t="s">
        <v>556</v>
      </c>
      <c r="B325" s="128" t="s">
        <v>557</v>
      </c>
      <c r="C325" s="100">
        <v>15</v>
      </c>
      <c r="D325" s="102">
        <v>45189</v>
      </c>
    </row>
    <row r="326" spans="1:4" ht="19.5" customHeight="1" x14ac:dyDescent="0.25">
      <c r="A326" s="61" t="s">
        <v>247</v>
      </c>
      <c r="B326" s="128" t="s">
        <v>115</v>
      </c>
      <c r="C326" s="100">
        <v>14.15</v>
      </c>
      <c r="D326" s="102">
        <v>45196</v>
      </c>
    </row>
    <row r="327" spans="1:4" ht="19.5" customHeight="1" x14ac:dyDescent="0.25">
      <c r="A327" s="61" t="s">
        <v>552</v>
      </c>
      <c r="B327" s="128" t="s">
        <v>558</v>
      </c>
      <c r="C327" s="100">
        <v>12</v>
      </c>
      <c r="D327" s="102">
        <v>45189</v>
      </c>
    </row>
    <row r="328" spans="1:4" ht="19.5" customHeight="1" x14ac:dyDescent="0.25">
      <c r="A328" s="61" t="s">
        <v>154</v>
      </c>
      <c r="B328" s="128" t="s">
        <v>199</v>
      </c>
      <c r="C328" s="100">
        <v>8.34</v>
      </c>
      <c r="D328" s="102">
        <v>45196</v>
      </c>
    </row>
    <row r="329" spans="1:4" ht="19.5" customHeight="1" x14ac:dyDescent="0.25">
      <c r="A329" s="61" t="s">
        <v>559</v>
      </c>
      <c r="B329" s="128" t="s">
        <v>526</v>
      </c>
      <c r="C329" s="100">
        <v>7.47</v>
      </c>
      <c r="D329" s="102">
        <v>45184</v>
      </c>
    </row>
    <row r="330" spans="1:4" ht="19.5" customHeight="1" x14ac:dyDescent="0.25">
      <c r="A330" s="61" t="s">
        <v>560</v>
      </c>
      <c r="B330" s="128" t="s">
        <v>561</v>
      </c>
      <c r="C330" s="100">
        <v>7</v>
      </c>
      <c r="D330" s="102">
        <v>45182</v>
      </c>
    </row>
    <row r="331" spans="1:4" ht="19.5" customHeight="1" x14ac:dyDescent="0.25">
      <c r="A331" s="61" t="s">
        <v>562</v>
      </c>
      <c r="B331" s="128" t="s">
        <v>83</v>
      </c>
      <c r="C331" s="100">
        <v>4.79</v>
      </c>
      <c r="D331" s="102">
        <v>45190</v>
      </c>
    </row>
    <row r="332" spans="1:4" ht="19.5" customHeight="1" x14ac:dyDescent="0.25">
      <c r="A332" s="132"/>
      <c r="B332" s="128"/>
      <c r="C332" s="134"/>
      <c r="D332" s="133"/>
    </row>
    <row r="333" spans="1:4" ht="19.5" customHeight="1" thickBot="1" x14ac:dyDescent="0.3">
      <c r="A333" s="132"/>
      <c r="B333" s="128"/>
      <c r="C333" s="135"/>
      <c r="D333" s="136"/>
    </row>
    <row r="334" spans="1:4" ht="19.5" customHeight="1" thickTop="1" thickBot="1" x14ac:dyDescent="0.3">
      <c r="A334" s="137"/>
      <c r="B334" s="138"/>
      <c r="C334" s="139"/>
      <c r="D334" s="140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2023-10-25T17:51:40Z</dcterms:modified>
</cp:coreProperties>
</file>