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udget Workshop 2024\"/>
    </mc:Choice>
  </mc:AlternateContent>
  <xr:revisionPtr revIDLastSave="0" documentId="8_{809C782D-8BEA-4443-AD7D-3AF0F875AA67}" xr6:coauthVersionLast="36" xr6:coauthVersionMax="36" xr10:uidLastSave="{00000000-0000-0000-0000-000000000000}"/>
  <bookViews>
    <workbookView xWindow="0" yWindow="0" windowWidth="21570" windowHeight="7830" xr2:uid="{D8C1FEE6-8B94-424B-859D-4053E4B55BEE}"/>
  </bookViews>
  <sheets>
    <sheet name="Scenarios" sheetId="1" r:id="rId1"/>
  </sheets>
  <externalReferences>
    <externalReference r:id="rId2"/>
  </externalReferences>
  <definedNames>
    <definedName name="_xlnm.Print_Area" localSheetId="0">Scenarios!$A$1:$J$78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1" l="1"/>
  <c r="G73" i="1" s="1"/>
  <c r="B72" i="1"/>
  <c r="D72" i="1" s="1"/>
  <c r="B71" i="1"/>
  <c r="J71" i="1" s="1"/>
  <c r="B70" i="1"/>
  <c r="J70" i="1" s="1"/>
  <c r="F67" i="1"/>
  <c r="E67" i="1" s="1"/>
  <c r="F66" i="1"/>
  <c r="H66" i="1" s="1"/>
  <c r="I66" i="1" s="1"/>
  <c r="D66" i="1" s="1"/>
  <c r="E66" i="1"/>
  <c r="F65" i="1"/>
  <c r="H65" i="1" s="1"/>
  <c r="I65" i="1" s="1"/>
  <c r="D65" i="1" s="1"/>
  <c r="E65" i="1"/>
  <c r="F64" i="1"/>
  <c r="H64" i="1" s="1"/>
  <c r="I64" i="1" s="1"/>
  <c r="D64" i="1" s="1"/>
  <c r="E64" i="1"/>
  <c r="F63" i="1"/>
  <c r="H63" i="1" s="1"/>
  <c r="I63" i="1" s="1"/>
  <c r="D63" i="1" s="1"/>
  <c r="H62" i="1"/>
  <c r="I62" i="1" s="1"/>
  <c r="D62" i="1" s="1"/>
  <c r="F62" i="1"/>
  <c r="E62" i="1" s="1"/>
  <c r="H61" i="1"/>
  <c r="I61" i="1" s="1"/>
  <c r="D61" i="1" s="1"/>
  <c r="E61" i="1"/>
  <c r="C61" i="1"/>
  <c r="F60" i="1"/>
  <c r="H60" i="1" s="1"/>
  <c r="I60" i="1" s="1"/>
  <c r="D60" i="1" s="1"/>
  <c r="E60" i="1"/>
  <c r="F59" i="1"/>
  <c r="H59" i="1" s="1"/>
  <c r="I59" i="1" s="1"/>
  <c r="D59" i="1" s="1"/>
  <c r="E59" i="1"/>
  <c r="F58" i="1"/>
  <c r="H58" i="1" s="1"/>
  <c r="I58" i="1" s="1"/>
  <c r="D58" i="1" s="1"/>
  <c r="E58" i="1"/>
  <c r="I57" i="1"/>
  <c r="D57" i="1" s="1"/>
  <c r="H57" i="1"/>
  <c r="E57" i="1"/>
  <c r="F54" i="1"/>
  <c r="E54" i="1"/>
  <c r="D54" i="1"/>
  <c r="C54" i="1"/>
  <c r="F53" i="1"/>
  <c r="E53" i="1"/>
  <c r="D53" i="1"/>
  <c r="C53" i="1"/>
  <c r="F52" i="1"/>
  <c r="H52" i="1" s="1"/>
  <c r="E52" i="1"/>
  <c r="D52" i="1"/>
  <c r="C52" i="1"/>
  <c r="F51" i="1"/>
  <c r="E51" i="1"/>
  <c r="D51" i="1"/>
  <c r="C51" i="1"/>
  <c r="F50" i="1"/>
  <c r="E50" i="1"/>
  <c r="D50" i="1"/>
  <c r="C50" i="1"/>
  <c r="F49" i="1"/>
  <c r="H49" i="1" s="1"/>
  <c r="E49" i="1"/>
  <c r="D49" i="1"/>
  <c r="C49" i="1"/>
  <c r="F48" i="1"/>
  <c r="E48" i="1"/>
  <c r="D48" i="1"/>
  <c r="C48" i="1"/>
  <c r="F47" i="1"/>
  <c r="E47" i="1"/>
  <c r="D47" i="1"/>
  <c r="C47" i="1"/>
  <c r="F46" i="1"/>
  <c r="H46" i="1" s="1"/>
  <c r="E46" i="1"/>
  <c r="D46" i="1"/>
  <c r="C46" i="1"/>
  <c r="I35" i="1"/>
  <c r="G35" i="1"/>
  <c r="E35" i="1"/>
  <c r="C35" i="1"/>
  <c r="I33" i="1"/>
  <c r="G33" i="1"/>
  <c r="E33" i="1"/>
  <c r="C33" i="1"/>
  <c r="I30" i="1"/>
  <c r="E27" i="1"/>
  <c r="I26" i="1"/>
  <c r="I12" i="1"/>
  <c r="I20" i="1" s="1"/>
  <c r="G12" i="1"/>
  <c r="G30" i="1" s="1"/>
  <c r="E12" i="1"/>
  <c r="E30" i="1" s="1"/>
  <c r="C12" i="1"/>
  <c r="C20" i="1" s="1"/>
  <c r="H8" i="1"/>
  <c r="H7" i="1" s="1"/>
  <c r="H10" i="1" s="1"/>
  <c r="F8" i="1"/>
  <c r="F7" i="1" s="1"/>
  <c r="F10" i="1" s="1"/>
  <c r="D8" i="1"/>
  <c r="D7" i="1" s="1"/>
  <c r="D10" i="1" s="1"/>
  <c r="B8" i="1"/>
  <c r="B7" i="1"/>
  <c r="I4" i="1"/>
  <c r="G4" i="1"/>
  <c r="E4" i="1"/>
  <c r="C4" i="1"/>
  <c r="I3" i="1"/>
  <c r="G3" i="1"/>
  <c r="E3" i="1"/>
  <c r="C3" i="1"/>
  <c r="H50" i="1" l="1"/>
  <c r="H47" i="1"/>
  <c r="H48" i="1"/>
  <c r="G54" i="1"/>
  <c r="H53" i="1"/>
  <c r="H11" i="1"/>
  <c r="H51" i="1"/>
  <c r="C27" i="1"/>
  <c r="G27" i="1"/>
  <c r="I27" i="1"/>
  <c r="G25" i="1"/>
  <c r="I25" i="1"/>
  <c r="G72" i="1"/>
  <c r="C21" i="1"/>
  <c r="C38" i="1" s="1"/>
  <c r="F72" i="1"/>
  <c r="H72" i="1"/>
  <c r="I72" i="1"/>
  <c r="G5" i="1"/>
  <c r="I5" i="1"/>
  <c r="E70" i="1"/>
  <c r="F70" i="1"/>
  <c r="G70" i="1"/>
  <c r="H71" i="1"/>
  <c r="I21" i="1"/>
  <c r="I38" i="1" s="1"/>
  <c r="I71" i="1"/>
  <c r="C5" i="1"/>
  <c r="C25" i="1"/>
  <c r="E5" i="1"/>
  <c r="E25" i="1"/>
  <c r="E72" i="1"/>
  <c r="C30" i="1"/>
  <c r="G48" i="1"/>
  <c r="G50" i="1"/>
  <c r="G52" i="1"/>
  <c r="E28" i="1"/>
  <c r="G28" i="1"/>
  <c r="G49" i="1"/>
  <c r="G51" i="1"/>
  <c r="I28" i="1"/>
  <c r="C26" i="1"/>
  <c r="E63" i="1"/>
  <c r="E71" i="1"/>
  <c r="B74" i="1"/>
  <c r="G46" i="1"/>
  <c r="C73" i="1"/>
  <c r="H73" i="1"/>
  <c r="G47" i="1"/>
  <c r="G53" i="1"/>
  <c r="H67" i="1"/>
  <c r="I67" i="1" s="1"/>
  <c r="D67" i="1" s="1"/>
  <c r="C71" i="1"/>
  <c r="I73" i="1"/>
  <c r="D71" i="1"/>
  <c r="J73" i="1"/>
  <c r="B10" i="1"/>
  <c r="E20" i="1"/>
  <c r="E21" i="1" s="1"/>
  <c r="E38" i="1" s="1"/>
  <c r="E26" i="1"/>
  <c r="C70" i="1"/>
  <c r="F71" i="1"/>
  <c r="G20" i="1"/>
  <c r="G21" i="1" s="1"/>
  <c r="G38" i="1" s="1"/>
  <c r="G26" i="1"/>
  <c r="G29" i="1" s="1"/>
  <c r="G36" i="1" s="1"/>
  <c r="G37" i="1" s="1"/>
  <c r="G39" i="1" s="1"/>
  <c r="D70" i="1"/>
  <c r="G71" i="1"/>
  <c r="J72" i="1"/>
  <c r="H54" i="1"/>
  <c r="F11" i="1"/>
  <c r="H70" i="1"/>
  <c r="E73" i="1"/>
  <c r="I70" i="1"/>
  <c r="C72" i="1"/>
  <c r="F73" i="1"/>
  <c r="D11" i="1"/>
  <c r="D73" i="1"/>
  <c r="C28" i="1"/>
  <c r="J74" i="1" l="1"/>
  <c r="I29" i="1"/>
  <c r="I36" i="1" s="1"/>
  <c r="I37" i="1" s="1"/>
  <c r="I39" i="1" s="1"/>
  <c r="I40" i="1" s="1"/>
  <c r="G74" i="1"/>
  <c r="I74" i="1"/>
  <c r="E29" i="1"/>
  <c r="E36" i="1" s="1"/>
  <c r="E37" i="1" s="1"/>
  <c r="E39" i="1" s="1"/>
  <c r="E40" i="1" s="1"/>
  <c r="H74" i="1"/>
  <c r="E74" i="1"/>
  <c r="C29" i="1"/>
  <c r="C36" i="1" s="1"/>
  <c r="C37" i="1" s="1"/>
  <c r="C39" i="1" s="1"/>
  <c r="C40" i="1" s="1"/>
  <c r="D74" i="1"/>
  <c r="G40" i="1"/>
  <c r="F74" i="1"/>
  <c r="C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tc={41C9FE82-22F4-42DF-BD5F-011E07C3D187}</author>
  </authors>
  <commentList>
    <comment ref="D29" authorId="0" shapeId="0" xr:uid="{62298046-CCD5-4F4E-9B18-E50A4776D451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 have been playing with scenario #2's numbers to try and get us to a balanced budget.  Just trying to figure out under which tab the expenses are listed and what's still missing.
Reply:
    Grayson - I believe you included a slight enrollment increase based on current enrollments, correct?  Meaning we don't need to include any dollars on line 11? 
Reply:
    yes the enrollment increase is already factored into the top revenue number.
Reply:
    Thanks</t>
        </r>
      </text>
    </comment>
  </commentList>
</comments>
</file>

<file path=xl/sharedStrings.xml><?xml version="1.0" encoding="utf-8"?>
<sst xmlns="http://schemas.openxmlformats.org/spreadsheetml/2006/main" count="240" uniqueCount="89">
  <si>
    <t>FISCAL YEAR 2024-2025</t>
  </si>
  <si>
    <t>Scenario #1</t>
  </si>
  <si>
    <t>Scenario #2</t>
  </si>
  <si>
    <t>Scenario #3</t>
  </si>
  <si>
    <t>Scenario #4</t>
  </si>
  <si>
    <t xml:space="preserve">INCOME </t>
  </si>
  <si>
    <t> </t>
  </si>
  <si>
    <t>EXPENDITURES</t>
  </si>
  <si>
    <t xml:space="preserve">NET </t>
  </si>
  <si>
    <t>PROJECTED INCOME ADJUSTMENTS</t>
  </si>
  <si>
    <t xml:space="preserve">      Taxes - Proposed Tax Rate</t>
  </si>
  <si>
    <t xml:space="preserve">           Proposed M&amp;O Rate</t>
  </si>
  <si>
    <t xml:space="preserve">           Proposed I&amp;S Rate</t>
  </si>
  <si>
    <t xml:space="preserve">           Change from Current Rate</t>
  </si>
  <si>
    <t xml:space="preserve">           Percent increase over current rate of 0.128509</t>
  </si>
  <si>
    <t xml:space="preserve">      Taxes - Proposed Tax Revenue Change (Percent increase over NNRR)</t>
  </si>
  <si>
    <t xml:space="preserve">           Tax Collection % Decrease</t>
  </si>
  <si>
    <t xml:space="preserve">      Tuition/Fee Increase - beginning Summer 2025</t>
  </si>
  <si>
    <t xml:space="preserve">      Tuition/Fee Increase - beginning Spring 2025</t>
  </si>
  <si>
    <t xml:space="preserve">      Estimated Enrollment Growth (Tuition and Fees)</t>
  </si>
  <si>
    <t xml:space="preserve">      State Funding Based on $13,526,366</t>
  </si>
  <si>
    <t xml:space="preserve">           State Funding Increase</t>
  </si>
  <si>
    <t xml:space="preserve">           State Funding Decrease</t>
  </si>
  <si>
    <t>TOTAL PROJECTED INCOME ADJUSTMENTS</t>
  </si>
  <si>
    <t>ADJUSTED NET INCOME</t>
  </si>
  <si>
    <t>SALARY ADJUSTMENTS</t>
  </si>
  <si>
    <t xml:space="preserve">     Staff education payments (#301086 - $80,000)</t>
  </si>
  <si>
    <t xml:space="preserve">     Staff longevity payments (#301088 - $249,478)</t>
  </si>
  <si>
    <t xml:space="preserve">     Part-time and Overload Faculty </t>
  </si>
  <si>
    <t xml:space="preserve">     Faculty </t>
  </si>
  <si>
    <t xml:space="preserve">     Support Staff </t>
  </si>
  <si>
    <t xml:space="preserve">     Administrative Staff </t>
  </si>
  <si>
    <t>TOTAL SALARY ADJUSTMENTS</t>
  </si>
  <si>
    <t>Tax collection expenses due to increase</t>
  </si>
  <si>
    <t>Budget adjustments (from FY 24 budget)</t>
  </si>
  <si>
    <t>Unobligated contingency of $1,200,000 (annual target)</t>
  </si>
  <si>
    <t>Non-Technology Projects budget of $250,000 (from FY 24 budget)</t>
  </si>
  <si>
    <t>Required technology of $3,192,316 (from FY 24 budget)</t>
  </si>
  <si>
    <t>Technology Projects $394,277 (from FY 24 budget)</t>
  </si>
  <si>
    <t>NET EXPENDITURE CHANGES</t>
  </si>
  <si>
    <t>ADJUSTED NET EXPENDITURES</t>
  </si>
  <si>
    <t>TOTAL ADJUSTED INCOME</t>
  </si>
  <si>
    <t xml:space="preserve">TOTAL ADJUSTED EXPENDITURES </t>
  </si>
  <si>
    <t>Net</t>
  </si>
  <si>
    <t>Increase Beginning With the Spring 2025 Semester</t>
  </si>
  <si>
    <t>TUITION/FEE INCREASE ANALYSIS TABLE</t>
  </si>
  <si>
    <t>Increase Per</t>
  </si>
  <si>
    <t>Summer I Hrs</t>
  </si>
  <si>
    <t>Summer II Hrs</t>
  </si>
  <si>
    <t>Fall Hrs</t>
  </si>
  <si>
    <t>Spring Hrs</t>
  </si>
  <si>
    <t>Annual</t>
  </si>
  <si>
    <t>Spr/Smr</t>
  </si>
  <si>
    <t>Semester Hr</t>
  </si>
  <si>
    <t>Proj. Total</t>
  </si>
  <si>
    <t>Increase amounts are reduced by 15% to account for scholarships, waivers, and exemptions</t>
  </si>
  <si>
    <t>TAX ANALYSIS TABLE</t>
  </si>
  <si>
    <t xml:space="preserve"> Change from </t>
  </si>
  <si>
    <t>Change from</t>
  </si>
  <si>
    <t>Additional</t>
  </si>
  <si>
    <t>M&amp;O</t>
  </si>
  <si>
    <t>Debt</t>
  </si>
  <si>
    <t>Total M&amp;O &amp;</t>
  </si>
  <si>
    <t xml:space="preserve"> Compared to </t>
  </si>
  <si>
    <t>NNRR</t>
  </si>
  <si>
    <t>Current Rate</t>
  </si>
  <si>
    <t xml:space="preserve">M&amp;O </t>
  </si>
  <si>
    <t>Rate</t>
  </si>
  <si>
    <t>Serv. Rate</t>
  </si>
  <si>
    <t>Debt Service</t>
  </si>
  <si>
    <t>Based on Certified Values 7/24/24 of $29,957,923,397</t>
  </si>
  <si>
    <t>No-New-Revenue Rate</t>
  </si>
  <si>
    <t>FY 2024 approved M&amp;O rate $0.109841 + I&amp;S rate $0.018668 = $0.128509</t>
  </si>
  <si>
    <t xml:space="preserve"> Current Rate </t>
  </si>
  <si>
    <t xml:space="preserve"> </t>
  </si>
  <si>
    <t>Budgeted M&amp;O Taxes for 2023 at $28,141,525 value</t>
  </si>
  <si>
    <t xml:space="preserve"> Voter-Approved Rate </t>
  </si>
  <si>
    <t>COST OF SALARY INCREASE BY CATEGORY</t>
  </si>
  <si>
    <t>Category</t>
  </si>
  <si>
    <t>Salaries</t>
  </si>
  <si>
    <t>PT/Overload</t>
  </si>
  <si>
    <t>Faculty</t>
  </si>
  <si>
    <t>*Support Staff</t>
  </si>
  <si>
    <t>**Admin Staff</t>
  </si>
  <si>
    <t>Total</t>
  </si>
  <si>
    <t>*Support Staff Classification Includes:  Custodians, Administrative Secretaries, Groundskeepers, Teacher Assistants (CDC), Records Assistants, Sr Administrative Secretaries, Teachers (CDC), Admissions &amp; Records Technicians, Security Guards, Executive Secretaries, Sr. Exececutive Secretary, Physical Plant Supervisors, and Police Officers (not a complete list)</t>
  </si>
  <si>
    <t>**Admin Staff Classification Includes: Assistant Athletic Coaches, PC Specialists, HR Specialists, Advising Specialist, Success Coaches, Sr. Accountants, Assistant Directors, Programmer Analyst, Coordinators, Associate Directors, Directors, Division Chairs, Athletic Director, Deans, and Executive Directors (not a complete list)</t>
  </si>
  <si>
    <t xml:space="preserve">VACANT (Eastwood, Kenneth 12/27) </t>
  </si>
  <si>
    <t>McLennan Community College - 2024-2025 Fiscal Year Budget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</si>
</sst>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1" formatCode="_(* #,##0_);_(* \(#,##0\);_(* &quot;-&quot;_);_(@_)"/>
    <numFmt numFmtId="164" formatCode="0.000000"/>
    <numFmt numFmtId="165" formatCode="0.0%"/>
    <numFmt numFmtId="166" formatCode="_(* #,##0_);_(* \(#,##0\);_(* &quot;-&quot;??_);_(@_)"/>
    <numFmt numFmtId="167" formatCode="&quot;$&quot;#,##0.000000_);[Red]\(&quot;$&quot;#,##0.000000\)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C00000"/>
      <name val="Calibri"/>
      <family val="2"/>
    </font>
    <font>
      <sz val="10"/>
      <name val="Arial"/>
      <family val="2"/>
    </font>
    <font>
      <sz val="16"/>
      <name val="Arial"/>
      <family val="2"/>
    </font>
    <font>
      <i/>
      <sz val="11"/>
      <color rgb="FF000000"/>
      <name val="Calibri"/>
      <family val="2"/>
    </font>
    <font>
      <b/>
      <sz val="9"/>
      <name val="Calibri"/>
      <family val="2"/>
    </font>
    <font>
      <i/>
      <sz val="11"/>
      <name val="Calibri"/>
      <family val="2"/>
    </font>
    <font>
      <sz val="11"/>
      <name val="Arial"/>
      <family val="2"/>
    </font>
    <font>
      <sz val="22"/>
      <name val="Calibri"/>
      <family val="2"/>
    </font>
    <font>
      <sz val="18"/>
      <name val="Calibri"/>
      <family val="2"/>
    </font>
    <font>
      <b/>
      <sz val="16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EBF1DE"/>
        <bgColor rgb="FF000000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3" fillId="0" borderId="6" xfId="0" applyFont="1" applyBorder="1"/>
    <xf numFmtId="41" fontId="3" fillId="0" borderId="7" xfId="0" applyNumberFormat="1" applyFont="1" applyBorder="1"/>
    <xf numFmtId="0" fontId="3" fillId="0" borderId="0" xfId="0" applyFont="1"/>
    <xf numFmtId="0" fontId="3" fillId="0" borderId="4" xfId="0" applyFont="1" applyBorder="1"/>
    <xf numFmtId="0" fontId="3" fillId="0" borderId="8" xfId="0" applyFont="1" applyBorder="1"/>
    <xf numFmtId="41" fontId="3" fillId="0" borderId="9" xfId="0" applyNumberFormat="1" applyFont="1" applyBorder="1"/>
    <xf numFmtId="0" fontId="3" fillId="0" borderId="10" xfId="0" applyFont="1" applyBorder="1"/>
    <xf numFmtId="41" fontId="4" fillId="0" borderId="11" xfId="0" applyNumberFormat="1" applyFont="1" applyBorder="1"/>
    <xf numFmtId="0" fontId="3" fillId="0" borderId="12" xfId="0" applyFont="1" applyBorder="1"/>
    <xf numFmtId="6" fontId="3" fillId="0" borderId="11" xfId="0" applyNumberFormat="1" applyFont="1" applyBorder="1"/>
    <xf numFmtId="0" fontId="5" fillId="0" borderId="6" xfId="0" applyFont="1" applyBorder="1"/>
    <xf numFmtId="0" fontId="3" fillId="0" borderId="7" xfId="0" applyFont="1" applyBorder="1"/>
    <xf numFmtId="0" fontId="5" fillId="0" borderId="0" xfId="0" applyFont="1"/>
    <xf numFmtId="164" fontId="6" fillId="0" borderId="6" xfId="0" applyNumberFormat="1" applyFont="1" applyBorder="1"/>
    <xf numFmtId="0" fontId="7" fillId="0" borderId="7" xfId="0" applyFont="1" applyBorder="1"/>
    <xf numFmtId="164" fontId="7" fillId="0" borderId="6" xfId="0" applyNumberFormat="1" applyFont="1" applyBorder="1"/>
    <xf numFmtId="165" fontId="6" fillId="0" borderId="6" xfId="0" applyNumberFormat="1" applyFont="1" applyBorder="1"/>
    <xf numFmtId="165" fontId="6" fillId="0" borderId="0" xfId="0" applyNumberFormat="1" applyFont="1"/>
    <xf numFmtId="10" fontId="8" fillId="0" borderId="6" xfId="0" applyNumberFormat="1" applyFont="1" applyBorder="1"/>
    <xf numFmtId="6" fontId="3" fillId="0" borderId="7" xfId="0" applyNumberFormat="1" applyFont="1" applyBorder="1"/>
    <xf numFmtId="10" fontId="8" fillId="0" borderId="0" xfId="0" applyNumberFormat="1" applyFont="1"/>
    <xf numFmtId="6" fontId="8" fillId="0" borderId="6" xfId="0" applyNumberFormat="1" applyFont="1" applyBorder="1"/>
    <xf numFmtId="6" fontId="8" fillId="0" borderId="0" xfId="0" applyNumberFormat="1" applyFont="1"/>
    <xf numFmtId="0" fontId="8" fillId="0" borderId="6" xfId="0" applyFont="1" applyBorder="1"/>
    <xf numFmtId="0" fontId="8" fillId="0" borderId="0" xfId="0" applyFont="1"/>
    <xf numFmtId="6" fontId="3" fillId="0" borderId="13" xfId="0" applyNumberFormat="1" applyFont="1" applyBorder="1"/>
    <xf numFmtId="0" fontId="8" fillId="0" borderId="10" xfId="0" applyFont="1" applyBorder="1"/>
    <xf numFmtId="0" fontId="8" fillId="0" borderId="12" xfId="0" applyFont="1" applyBorder="1"/>
    <xf numFmtId="41" fontId="3" fillId="0" borderId="11" xfId="0" applyNumberFormat="1" applyFont="1" applyBorder="1"/>
    <xf numFmtId="0" fontId="3" fillId="3" borderId="6" xfId="0" applyFont="1" applyFill="1" applyBorder="1"/>
    <xf numFmtId="0" fontId="2" fillId="0" borderId="10" xfId="0" applyFont="1" applyBorder="1"/>
    <xf numFmtId="6" fontId="3" fillId="0" borderId="14" xfId="0" applyNumberFormat="1" applyFont="1" applyBorder="1"/>
    <xf numFmtId="0" fontId="2" fillId="0" borderId="12" xfId="0" applyFont="1" applyBorder="1"/>
    <xf numFmtId="0" fontId="9" fillId="0" borderId="0" xfId="0" applyFont="1"/>
    <xf numFmtId="0" fontId="2" fillId="0" borderId="6" xfId="0" applyFont="1" applyBorder="1"/>
    <xf numFmtId="0" fontId="2" fillId="0" borderId="0" xfId="0" applyFont="1"/>
    <xf numFmtId="6" fontId="7" fillId="0" borderId="7" xfId="0" applyNumberFormat="1" applyFont="1" applyBorder="1"/>
    <xf numFmtId="166" fontId="4" fillId="0" borderId="7" xfId="0" applyNumberFormat="1" applyFont="1" applyBorder="1"/>
    <xf numFmtId="6" fontId="3" fillId="0" borderId="15" xfId="0" applyNumberFormat="1" applyFont="1" applyBorder="1"/>
    <xf numFmtId="0" fontId="3" fillId="0" borderId="5" xfId="0" applyFont="1" applyBorder="1"/>
    <xf numFmtId="6" fontId="3" fillId="0" borderId="9" xfId="0" applyNumberFormat="1" applyFont="1" applyBorder="1"/>
    <xf numFmtId="6" fontId="2" fillId="0" borderId="11" xfId="0" applyNumberFormat="1" applyFont="1" applyBorder="1"/>
    <xf numFmtId="0" fontId="2" fillId="0" borderId="0" xfId="0" applyFont="1" applyBorder="1"/>
    <xf numFmtId="6" fontId="2" fillId="0" borderId="0" xfId="0" applyNumberFormat="1" applyFont="1" applyBorder="1"/>
    <xf numFmtId="0" fontId="2" fillId="0" borderId="0" xfId="0" applyFont="1" applyFill="1" applyBorder="1"/>
    <xf numFmtId="6" fontId="2" fillId="0" borderId="0" xfId="0" applyNumberFormat="1" applyFont="1" applyFill="1" applyBorder="1"/>
    <xf numFmtId="0" fontId="2" fillId="4" borderId="16" xfId="0" applyFont="1" applyFill="1" applyBorder="1"/>
    <xf numFmtId="0" fontId="10" fillId="0" borderId="0" xfId="0" applyFont="1"/>
    <xf numFmtId="0" fontId="2" fillId="4" borderId="20" xfId="0" applyFont="1" applyFill="1" applyBorder="1"/>
    <xf numFmtId="0" fontId="2" fillId="4" borderId="0" xfId="0" applyFont="1" applyFill="1"/>
    <xf numFmtId="0" fontId="2" fillId="4" borderId="21" xfId="0" applyFont="1" applyFill="1" applyBorder="1"/>
    <xf numFmtId="0" fontId="2" fillId="4" borderId="7" xfId="0" applyFont="1" applyFill="1" applyBorder="1"/>
    <xf numFmtId="0" fontId="2" fillId="4" borderId="22" xfId="0" applyFont="1" applyFill="1" applyBorder="1"/>
    <xf numFmtId="0" fontId="2" fillId="4" borderId="8" xfId="0" applyFont="1" applyFill="1" applyBorder="1"/>
    <xf numFmtId="3" fontId="2" fillId="4" borderId="23" xfId="0" applyNumberFormat="1" applyFont="1" applyFill="1" applyBorder="1"/>
    <xf numFmtId="3" fontId="2" fillId="4" borderId="24" xfId="0" applyNumberFormat="1" applyFont="1" applyFill="1" applyBorder="1"/>
    <xf numFmtId="3" fontId="2" fillId="4" borderId="8" xfId="0" applyNumberFormat="1" applyFont="1" applyFill="1" applyBorder="1"/>
    <xf numFmtId="0" fontId="2" fillId="4" borderId="24" xfId="0" applyFont="1" applyFill="1" applyBorder="1"/>
    <xf numFmtId="0" fontId="2" fillId="4" borderId="9" xfId="0" applyFont="1" applyFill="1" applyBorder="1"/>
    <xf numFmtId="6" fontId="3" fillId="5" borderId="0" xfId="0" applyNumberFormat="1" applyFont="1" applyFill="1"/>
    <xf numFmtId="6" fontId="3" fillId="5" borderId="26" xfId="0" applyNumberFormat="1" applyFont="1" applyFill="1" applyBorder="1"/>
    <xf numFmtId="6" fontId="3" fillId="5" borderId="21" xfId="0" applyNumberFormat="1" applyFont="1" applyFill="1" applyBorder="1"/>
    <xf numFmtId="6" fontId="3" fillId="5" borderId="7" xfId="0" applyNumberFormat="1" applyFont="1" applyFill="1" applyBorder="1"/>
    <xf numFmtId="0" fontId="3" fillId="5" borderId="16" xfId="0" applyFont="1" applyFill="1" applyBorder="1"/>
    <xf numFmtId="0" fontId="3" fillId="5" borderId="27" xfId="0" applyFont="1" applyFill="1" applyBorder="1"/>
    <xf numFmtId="6" fontId="3" fillId="5" borderId="12" xfId="0" applyNumberFormat="1" applyFont="1" applyFill="1" applyBorder="1"/>
    <xf numFmtId="6" fontId="3" fillId="5" borderId="28" xfId="0" applyNumberFormat="1" applyFont="1" applyFill="1" applyBorder="1"/>
    <xf numFmtId="6" fontId="3" fillId="5" borderId="29" xfId="0" applyNumberFormat="1" applyFont="1" applyFill="1" applyBorder="1"/>
    <xf numFmtId="6" fontId="3" fillId="5" borderId="11" xfId="0" applyNumberFormat="1" applyFont="1" applyFill="1" applyBorder="1"/>
    <xf numFmtId="0" fontId="6" fillId="6" borderId="6" xfId="0" applyFont="1" applyFill="1" applyBorder="1"/>
    <xf numFmtId="0" fontId="6" fillId="6" borderId="0" xfId="0" applyFont="1" applyFill="1"/>
    <xf numFmtId="0" fontId="6" fillId="6" borderId="21" xfId="0" applyFont="1" applyFill="1" applyBorder="1"/>
    <xf numFmtId="0" fontId="6" fillId="6" borderId="20" xfId="0" applyFont="1" applyFill="1" applyBorder="1"/>
    <xf numFmtId="0" fontId="6" fillId="6" borderId="30" xfId="0" applyFont="1" applyFill="1" applyBorder="1" applyAlignment="1">
      <alignment wrapText="1"/>
    </xf>
    <xf numFmtId="0" fontId="11" fillId="6" borderId="5" xfId="0" applyFont="1" applyFill="1" applyBorder="1"/>
    <xf numFmtId="0" fontId="11" fillId="6" borderId="8" xfId="0" applyFont="1" applyFill="1" applyBorder="1"/>
    <xf numFmtId="0" fontId="6" fillId="6" borderId="24" xfId="0" applyFont="1" applyFill="1" applyBorder="1"/>
    <xf numFmtId="0" fontId="6" fillId="6" borderId="31" xfId="0" applyFont="1" applyFill="1" applyBorder="1"/>
    <xf numFmtId="0" fontId="6" fillId="6" borderId="9" xfId="0" applyFont="1" applyFill="1" applyBorder="1"/>
    <xf numFmtId="0" fontId="3" fillId="7" borderId="6" xfId="0" applyFont="1" applyFill="1" applyBorder="1"/>
    <xf numFmtId="0" fontId="12" fillId="7" borderId="20" xfId="0" applyFont="1" applyFill="1" applyBorder="1"/>
    <xf numFmtId="10" fontId="3" fillId="7" borderId="20" xfId="0" applyNumberFormat="1" applyFont="1" applyFill="1" applyBorder="1"/>
    <xf numFmtId="6" fontId="3" fillId="7" borderId="20" xfId="0" applyNumberFormat="1" applyFont="1" applyFill="1" applyBorder="1"/>
    <xf numFmtId="167" fontId="3" fillId="7" borderId="20" xfId="0" applyNumberFormat="1" applyFont="1" applyFill="1" applyBorder="1"/>
    <xf numFmtId="167" fontId="3" fillId="7" borderId="7" xfId="0" applyNumberFormat="1" applyFont="1" applyFill="1" applyBorder="1"/>
    <xf numFmtId="0" fontId="13" fillId="7" borderId="0" xfId="0" applyFont="1" applyFill="1"/>
    <xf numFmtId="10" fontId="3" fillId="7" borderId="21" xfId="0" applyNumberFormat="1" applyFont="1" applyFill="1" applyBorder="1"/>
    <xf numFmtId="0" fontId="3" fillId="7" borderId="0" xfId="0" applyFont="1" applyFill="1"/>
    <xf numFmtId="0" fontId="14" fillId="7" borderId="6" xfId="0" applyFont="1" applyFill="1" applyBorder="1"/>
    <xf numFmtId="0" fontId="12" fillId="7" borderId="0" xfId="0" applyFont="1" applyFill="1"/>
    <xf numFmtId="167" fontId="9" fillId="0" borderId="0" xfId="0" applyNumberFormat="1" applyFont="1"/>
    <xf numFmtId="167" fontId="0" fillId="0" borderId="0" xfId="0" applyNumberFormat="1"/>
    <xf numFmtId="0" fontId="2" fillId="7" borderId="0" xfId="0" applyFont="1" applyFill="1"/>
    <xf numFmtId="0" fontId="9" fillId="3" borderId="0" xfId="0" applyFont="1" applyFill="1"/>
    <xf numFmtId="167" fontId="9" fillId="3" borderId="0" xfId="0" applyNumberFormat="1" applyFont="1" applyFill="1"/>
    <xf numFmtId="0" fontId="10" fillId="3" borderId="0" xfId="0" applyFont="1" applyFill="1"/>
    <xf numFmtId="10" fontId="3" fillId="7" borderId="28" xfId="0" applyNumberFormat="1" applyFont="1" applyFill="1" applyBorder="1"/>
    <xf numFmtId="167" fontId="3" fillId="7" borderId="29" xfId="0" applyNumberFormat="1" applyFont="1" applyFill="1" applyBorder="1"/>
    <xf numFmtId="0" fontId="6" fillId="8" borderId="22" xfId="0" applyFont="1" applyFill="1" applyBorder="1"/>
    <xf numFmtId="0" fontId="6" fillId="8" borderId="31" xfId="0" applyFont="1" applyFill="1" applyBorder="1"/>
    <xf numFmtId="9" fontId="6" fillId="8" borderId="31" xfId="0" applyNumberFormat="1" applyFont="1" applyFill="1" applyBorder="1"/>
    <xf numFmtId="9" fontId="6" fillId="8" borderId="8" xfId="0" applyNumberFormat="1" applyFont="1" applyFill="1" applyBorder="1"/>
    <xf numFmtId="9" fontId="6" fillId="8" borderId="24" xfId="0" applyNumberFormat="1" applyFont="1" applyFill="1" applyBorder="1"/>
    <xf numFmtId="9" fontId="6" fillId="8" borderId="9" xfId="0" applyNumberFormat="1" applyFont="1" applyFill="1" applyBorder="1"/>
    <xf numFmtId="9" fontId="6" fillId="8" borderId="33" xfId="0" applyNumberFormat="1" applyFont="1" applyFill="1" applyBorder="1"/>
    <xf numFmtId="0" fontId="3" fillId="9" borderId="16" xfId="0" applyFont="1" applyFill="1" applyBorder="1"/>
    <xf numFmtId="6" fontId="3" fillId="9" borderId="20" xfId="0" applyNumberFormat="1" applyFont="1" applyFill="1" applyBorder="1"/>
    <xf numFmtId="6" fontId="3" fillId="9" borderId="0" xfId="0" applyNumberFormat="1" applyFont="1" applyFill="1"/>
    <xf numFmtId="6" fontId="3" fillId="9" borderId="21" xfId="0" applyNumberFormat="1" applyFont="1" applyFill="1" applyBorder="1"/>
    <xf numFmtId="6" fontId="3" fillId="9" borderId="7" xfId="0" applyNumberFormat="1" applyFont="1" applyFill="1" applyBorder="1"/>
    <xf numFmtId="6" fontId="3" fillId="9" borderId="34" xfId="0" applyNumberFormat="1" applyFont="1" applyFill="1" applyBorder="1"/>
    <xf numFmtId="0" fontId="3" fillId="9" borderId="27" xfId="0" applyFont="1" applyFill="1" applyBorder="1"/>
    <xf numFmtId="6" fontId="3" fillId="9" borderId="29" xfId="0" applyNumberFormat="1" applyFont="1" applyFill="1" applyBorder="1"/>
    <xf numFmtId="6" fontId="3" fillId="9" borderId="12" xfId="0" applyNumberFormat="1" applyFont="1" applyFill="1" applyBorder="1"/>
    <xf numFmtId="6" fontId="3" fillId="9" borderId="28" xfId="0" applyNumberFormat="1" applyFont="1" applyFill="1" applyBorder="1"/>
    <xf numFmtId="6" fontId="3" fillId="9" borderId="11" xfId="0" applyNumberFormat="1" applyFont="1" applyFill="1" applyBorder="1"/>
    <xf numFmtId="6" fontId="3" fillId="9" borderId="35" xfId="0" applyNumberFormat="1" applyFont="1" applyFill="1" applyBorder="1"/>
    <xf numFmtId="0" fontId="15" fillId="0" borderId="0" xfId="0" applyFont="1"/>
    <xf numFmtId="0" fontId="16" fillId="0" borderId="0" xfId="0" applyFont="1"/>
    <xf numFmtId="0" fontId="2" fillId="0" borderId="37" xfId="0" applyFont="1" applyBorder="1"/>
    <xf numFmtId="0" fontId="3" fillId="0" borderId="0" xfId="0" applyFont="1" applyFill="1"/>
    <xf numFmtId="41" fontId="3" fillId="0" borderId="7" xfId="0" applyNumberFormat="1" applyFont="1" applyFill="1" applyBorder="1"/>
    <xf numFmtId="0" fontId="3" fillId="0" borderId="8" xfId="0" applyFont="1" applyFill="1" applyBorder="1"/>
    <xf numFmtId="41" fontId="3" fillId="0" borderId="9" xfId="0" applyNumberFormat="1" applyFont="1" applyFill="1" applyBorder="1"/>
    <xf numFmtId="0" fontId="3" fillId="0" borderId="12" xfId="0" applyFont="1" applyFill="1" applyBorder="1"/>
    <xf numFmtId="6" fontId="3" fillId="0" borderId="11" xfId="0" applyNumberFormat="1" applyFont="1" applyFill="1" applyBorder="1"/>
    <xf numFmtId="0" fontId="5" fillId="0" borderId="0" xfId="0" applyFont="1" applyFill="1"/>
    <xf numFmtId="0" fontId="3" fillId="0" borderId="7" xfId="0" applyFont="1" applyFill="1" applyBorder="1"/>
    <xf numFmtId="164" fontId="6" fillId="0" borderId="6" xfId="0" applyNumberFormat="1" applyFont="1" applyFill="1" applyBorder="1"/>
    <xf numFmtId="164" fontId="7" fillId="0" borderId="6" xfId="0" applyNumberFormat="1" applyFont="1" applyFill="1" applyBorder="1"/>
    <xf numFmtId="165" fontId="6" fillId="0" borderId="0" xfId="0" applyNumberFormat="1" applyFont="1" applyFill="1"/>
    <xf numFmtId="10" fontId="8" fillId="0" borderId="0" xfId="0" applyNumberFormat="1" applyFont="1" applyFill="1"/>
    <xf numFmtId="6" fontId="3" fillId="0" borderId="7" xfId="0" applyNumberFormat="1" applyFont="1" applyFill="1" applyBorder="1"/>
    <xf numFmtId="6" fontId="8" fillId="0" borderId="0" xfId="0" applyNumberFormat="1" applyFont="1" applyFill="1"/>
    <xf numFmtId="0" fontId="8" fillId="0" borderId="0" xfId="0" applyFont="1" applyFill="1"/>
    <xf numFmtId="6" fontId="3" fillId="0" borderId="13" xfId="0" applyNumberFormat="1" applyFont="1" applyFill="1" applyBorder="1"/>
    <xf numFmtId="0" fontId="8" fillId="0" borderId="12" xfId="0" applyFont="1" applyFill="1" applyBorder="1"/>
    <xf numFmtId="0" fontId="2" fillId="0" borderId="12" xfId="0" applyFont="1" applyFill="1" applyBorder="1"/>
    <xf numFmtId="6" fontId="3" fillId="0" borderId="14" xfId="0" applyNumberFormat="1" applyFont="1" applyFill="1" applyBorder="1"/>
    <xf numFmtId="0" fontId="2" fillId="0" borderId="0" xfId="0" applyFont="1" applyFill="1"/>
    <xf numFmtId="6" fontId="7" fillId="0" borderId="7" xfId="0" applyNumberFormat="1" applyFont="1" applyFill="1" applyBorder="1"/>
    <xf numFmtId="166" fontId="4" fillId="0" borderId="7" xfId="0" applyNumberFormat="1" applyFont="1" applyFill="1" applyBorder="1"/>
    <xf numFmtId="6" fontId="3" fillId="0" borderId="15" xfId="0" applyNumberFormat="1" applyFont="1" applyFill="1" applyBorder="1"/>
    <xf numFmtId="6" fontId="3" fillId="0" borderId="9" xfId="0" applyNumberFormat="1" applyFont="1" applyFill="1" applyBorder="1"/>
    <xf numFmtId="6" fontId="2" fillId="0" borderId="11" xfId="0" applyNumberFormat="1" applyFont="1" applyFill="1" applyBorder="1"/>
    <xf numFmtId="0" fontId="3" fillId="5" borderId="25" xfId="0" applyFont="1" applyFill="1" applyBorder="1" applyAlignment="1">
      <alignment wrapText="1"/>
    </xf>
    <xf numFmtId="0" fontId="3" fillId="5" borderId="16" xfId="0" applyFont="1" applyFill="1" applyBorder="1" applyAlignment="1">
      <alignment wrapText="1"/>
    </xf>
    <xf numFmtId="0" fontId="6" fillId="8" borderId="1" xfId="0" applyFont="1" applyFill="1" applyBorder="1" applyAlignment="1"/>
    <xf numFmtId="0" fontId="6" fillId="8" borderId="2" xfId="0" applyFont="1" applyFill="1" applyBorder="1" applyAlignment="1"/>
    <xf numFmtId="0" fontId="6" fillId="8" borderId="32" xfId="0" applyFont="1" applyFill="1" applyBorder="1" applyAlignment="1"/>
    <xf numFmtId="0" fontId="3" fillId="0" borderId="36" xfId="0" applyFont="1" applyBorder="1" applyAlignment="1">
      <alignment wrapText="1"/>
    </xf>
    <xf numFmtId="0" fontId="3" fillId="0" borderId="0" xfId="0" applyFont="1" applyAlignment="1">
      <alignment wrapText="1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0" borderId="32" xfId="0" applyFont="1" applyBorder="1" applyAlignment="1"/>
    <xf numFmtId="0" fontId="2" fillId="0" borderId="38" xfId="0" applyFont="1" applyBorder="1" applyAlignment="1"/>
    <xf numFmtId="0" fontId="2" fillId="0" borderId="38" xfId="0" applyFont="1" applyFill="1" applyBorder="1" applyAlignment="1"/>
    <xf numFmtId="0" fontId="2" fillId="0" borderId="3" xfId="0" applyFont="1" applyFill="1" applyBorder="1" applyAlignment="1"/>
    <xf numFmtId="0" fontId="2" fillId="4" borderId="17" xfId="0" applyFont="1" applyFill="1" applyBorder="1" applyAlignment="1"/>
    <xf numFmtId="0" fontId="2" fillId="4" borderId="18" xfId="0" applyFont="1" applyFill="1" applyBorder="1" applyAlignment="1"/>
    <xf numFmtId="0" fontId="2" fillId="4" borderId="19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rmsen\OneDrive%20-%20McLennan%20Community%20College\Documents\BOT\August%2013.2024\Budget%20Workshop\FY2025%20Budget%20Version%208.4.24%20-%20Ma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025 Budget Summary"/>
      <sheetName val="FY2025 Salary Summary"/>
      <sheetName val="FY2025 Original Salary Detail"/>
      <sheetName val="FY2025 Change Requests 05.31.24"/>
      <sheetName val="BCMP 07.10.24"/>
      <sheetName val="Scenarios"/>
      <sheetName val="FY2025 Summary for Scenarios"/>
      <sheetName val="FY2025 ProjectRequests 05.31.24"/>
      <sheetName val="FY2025 Technology Requests 0626"/>
      <sheetName val="RBC"/>
      <sheetName val="NIC"/>
      <sheetName val="FY2025 DRAFT CC Funding"/>
      <sheetName val="FY2024 Budget Revision"/>
      <sheetName val="FY2024 Orig Bud -Expense No Sal"/>
      <sheetName val="CIF FY 24 Budget to Actual"/>
      <sheetName val="CIF Multi-Year Budget FY 25-29"/>
      <sheetName val="CIF Mult-Year Budget FY 25-30"/>
      <sheetName val="Athletics 07.29.24"/>
    </sheetNames>
    <sheetDataSet>
      <sheetData sheetId="0"/>
      <sheetData sheetId="1">
        <row r="20">
          <cell r="C20">
            <v>5624261.9999999991</v>
          </cell>
        </row>
        <row r="21">
          <cell r="C21">
            <v>16405248.959999999</v>
          </cell>
        </row>
        <row r="22">
          <cell r="C22">
            <v>6712941</v>
          </cell>
        </row>
        <row r="23">
          <cell r="C23">
            <v>12987082</v>
          </cell>
        </row>
      </sheetData>
      <sheetData sheetId="2"/>
      <sheetData sheetId="3"/>
      <sheetData sheetId="4"/>
      <sheetData sheetId="5"/>
      <sheetData sheetId="6">
        <row r="7">
          <cell r="B7">
            <v>66818728</v>
          </cell>
        </row>
        <row r="8">
          <cell r="B8">
            <v>864845</v>
          </cell>
        </row>
        <row r="11">
          <cell r="B11">
            <v>25890200</v>
          </cell>
        </row>
        <row r="12">
          <cell r="B12">
            <v>825139</v>
          </cell>
        </row>
        <row r="13">
          <cell r="B13">
            <v>1283918.8900000001</v>
          </cell>
        </row>
        <row r="14">
          <cell r="B14">
            <v>1734184.1266666667</v>
          </cell>
        </row>
        <row r="16">
          <cell r="B16">
            <v>42420006</v>
          </cell>
        </row>
      </sheetData>
      <sheetData sheetId="7">
        <row r="54">
          <cell r="D54">
            <v>119529.12666666665</v>
          </cell>
        </row>
      </sheetData>
      <sheetData sheetId="8"/>
      <sheetData sheetId="9"/>
      <sheetData sheetId="10">
        <row r="16">
          <cell r="D16">
            <v>-264277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F765C-C536-4C3E-8C07-6B7FDB2DE0CF}">
  <sheetPr>
    <pageSetUpPr fitToPage="1"/>
  </sheetPr>
  <dimension ref="A1:Q1129"/>
  <sheetViews>
    <sheetView tabSelected="1" workbookViewId="0">
      <selection sqref="A1:I1"/>
    </sheetView>
  </sheetViews>
  <sheetFormatPr defaultRowHeight="15" x14ac:dyDescent="0.25"/>
  <cols>
    <col min="1" max="1" width="61.85546875" customWidth="1"/>
    <col min="2" max="9" width="16.42578125" customWidth="1"/>
    <col min="10" max="10" width="16" customWidth="1"/>
    <col min="11" max="11" width="12.42578125" bestFit="1" customWidth="1"/>
    <col min="12" max="12" width="19.140625" customWidth="1"/>
    <col min="13" max="13" width="12.7109375" customWidth="1"/>
  </cols>
  <sheetData>
    <row r="1" spans="1:17" ht="21.75" thickBot="1" x14ac:dyDescent="0.4">
      <c r="A1" s="154" t="s">
        <v>88</v>
      </c>
      <c r="B1" s="155"/>
      <c r="C1" s="155"/>
      <c r="D1" s="155"/>
      <c r="E1" s="155"/>
      <c r="F1" s="155"/>
      <c r="G1" s="155"/>
      <c r="H1" s="155"/>
      <c r="I1" s="156"/>
      <c r="N1" s="1"/>
      <c r="O1" s="1"/>
      <c r="P1" s="1"/>
      <c r="Q1" s="1"/>
    </row>
    <row r="2" spans="1:17" ht="15.75" customHeight="1" thickBot="1" x14ac:dyDescent="0.3">
      <c r="A2" s="121" t="s">
        <v>0</v>
      </c>
      <c r="B2" s="157" t="s">
        <v>1</v>
      </c>
      <c r="C2" s="158"/>
      <c r="D2" s="159" t="s">
        <v>2</v>
      </c>
      <c r="E2" s="158"/>
      <c r="F2" s="159" t="s">
        <v>3</v>
      </c>
      <c r="G2" s="158"/>
      <c r="H2" s="160" t="s">
        <v>4</v>
      </c>
      <c r="I2" s="161"/>
      <c r="J2" s="1"/>
      <c r="K2" s="1"/>
      <c r="L2" s="1"/>
      <c r="M2" s="1"/>
    </row>
    <row r="3" spans="1:17" ht="15.75" x14ac:dyDescent="0.25">
      <c r="A3" s="2" t="s">
        <v>5</v>
      </c>
      <c r="B3" s="2" t="s">
        <v>6</v>
      </c>
      <c r="C3" s="3">
        <f>SUM('[1]FY2025 Summary for Scenarios'!$B$7:$B$8)</f>
        <v>67683573</v>
      </c>
      <c r="D3" s="4" t="s">
        <v>6</v>
      </c>
      <c r="E3" s="3">
        <f>SUM('[1]FY2025 Summary for Scenarios'!$B$7:$B$8)</f>
        <v>67683573</v>
      </c>
      <c r="F3" s="4" t="s">
        <v>6</v>
      </c>
      <c r="G3" s="3">
        <f>SUM('[1]FY2025 Summary for Scenarios'!$B$7:$B$8)</f>
        <v>67683573</v>
      </c>
      <c r="H3" s="122" t="s">
        <v>6</v>
      </c>
      <c r="I3" s="123">
        <f>SUM('[1]FY2025 Summary for Scenarios'!$B$7:$B$8)</f>
        <v>67683573</v>
      </c>
      <c r="J3" s="1"/>
      <c r="K3" s="1"/>
      <c r="L3" s="1"/>
      <c r="M3" s="1"/>
    </row>
    <row r="4" spans="1:17" ht="15.75" x14ac:dyDescent="0.25">
      <c r="A4" s="5" t="s">
        <v>7</v>
      </c>
      <c r="B4" s="6" t="s">
        <v>6</v>
      </c>
      <c r="C4" s="7">
        <f>SUM('[1]FY2025 Summary for Scenarios'!$B$11:$B$16)-SUM('[1]FY2025 Summary for Scenarios'!$B$13:$B$14)</f>
        <v>69135345</v>
      </c>
      <c r="D4" s="6" t="s">
        <v>6</v>
      </c>
      <c r="E4" s="7">
        <f>SUM('[1]FY2025 Summary for Scenarios'!$B$11:$B$16)-SUM('[1]FY2025 Summary for Scenarios'!$B$13:$B$14)</f>
        <v>69135345</v>
      </c>
      <c r="F4" s="6" t="s">
        <v>6</v>
      </c>
      <c r="G4" s="7">
        <f>SUM('[1]FY2025 Summary for Scenarios'!$B$11:$B$16)-SUM('[1]FY2025 Summary for Scenarios'!$B$13:$B$14)</f>
        <v>69135345</v>
      </c>
      <c r="H4" s="124" t="s">
        <v>6</v>
      </c>
      <c r="I4" s="125">
        <f>SUM('[1]FY2025 Summary for Scenarios'!$B$11:$B$16)-SUM('[1]FY2025 Summary for Scenarios'!$B$13:$B$14)</f>
        <v>69135345</v>
      </c>
      <c r="J4" s="1"/>
      <c r="K4" s="1"/>
      <c r="L4" s="1"/>
      <c r="M4" s="1"/>
    </row>
    <row r="5" spans="1:17" ht="16.5" thickBot="1" x14ac:dyDescent="0.3">
      <c r="A5" s="8" t="s">
        <v>8</v>
      </c>
      <c r="B5" s="8" t="s">
        <v>6</v>
      </c>
      <c r="C5" s="9">
        <f>C3-C4</f>
        <v>-1451772</v>
      </c>
      <c r="D5" s="10" t="s">
        <v>6</v>
      </c>
      <c r="E5" s="11">
        <f>E3-E4</f>
        <v>-1451772</v>
      </c>
      <c r="F5" s="10" t="s">
        <v>6</v>
      </c>
      <c r="G5" s="11">
        <f>G3-G4</f>
        <v>-1451772</v>
      </c>
      <c r="H5" s="126" t="s">
        <v>6</v>
      </c>
      <c r="I5" s="127">
        <f>I3-I4</f>
        <v>-1451772</v>
      </c>
      <c r="J5" s="1"/>
      <c r="K5" s="1"/>
      <c r="L5" s="1"/>
      <c r="M5" s="1"/>
    </row>
    <row r="6" spans="1:17" ht="15.75" x14ac:dyDescent="0.25">
      <c r="A6" s="2" t="s">
        <v>9</v>
      </c>
      <c r="B6" s="12" t="s">
        <v>6</v>
      </c>
      <c r="C6" s="13" t="s">
        <v>6</v>
      </c>
      <c r="D6" s="14" t="s">
        <v>6</v>
      </c>
      <c r="E6" s="13" t="s">
        <v>6</v>
      </c>
      <c r="F6" s="14" t="s">
        <v>6</v>
      </c>
      <c r="G6" s="13" t="s">
        <v>6</v>
      </c>
      <c r="H6" s="128" t="s">
        <v>6</v>
      </c>
      <c r="I6" s="129" t="s">
        <v>6</v>
      </c>
      <c r="J6" s="1"/>
      <c r="K6" s="1"/>
      <c r="L6" s="1"/>
      <c r="M6" s="1"/>
    </row>
    <row r="7" spans="1:17" ht="15.75" x14ac:dyDescent="0.25">
      <c r="A7" s="2" t="s">
        <v>10</v>
      </c>
      <c r="B7" s="15">
        <f>SUM(B8:B9)</f>
        <v>0.12850899999999998</v>
      </c>
      <c r="C7" s="13"/>
      <c r="D7" s="15">
        <f>SUM(D8:D9)</f>
        <v>0.12878699999999998</v>
      </c>
      <c r="E7" s="13"/>
      <c r="F7" s="15">
        <f>SUM(F8:F9)</f>
        <v>0.13197400000000001</v>
      </c>
      <c r="G7" s="16"/>
      <c r="H7" s="130">
        <f>SUM(H8:H9)</f>
        <v>0.13298299999999999</v>
      </c>
      <c r="I7" s="129"/>
      <c r="J7" s="1"/>
      <c r="K7" s="1"/>
      <c r="L7" s="1"/>
      <c r="M7" s="1"/>
    </row>
    <row r="8" spans="1:17" ht="15.75" x14ac:dyDescent="0.25">
      <c r="A8" s="2" t="s">
        <v>11</v>
      </c>
      <c r="B8" s="17">
        <f>ROUND(0.106244*(1+B12),6)</f>
        <v>0.11021599999999999</v>
      </c>
      <c r="C8" s="13"/>
      <c r="D8" s="17">
        <f>ROUND(0.106244*(1+D12),6)</f>
        <v>0.11049399999999999</v>
      </c>
      <c r="E8" s="13"/>
      <c r="F8" s="17">
        <f>ROUND(0.106244*(1+F12),6)</f>
        <v>0.113681</v>
      </c>
      <c r="G8" s="16"/>
      <c r="H8" s="131">
        <f>ROUND(0.106244*(1+H12),6)</f>
        <v>0.11469</v>
      </c>
      <c r="I8" s="129"/>
      <c r="J8" s="1"/>
      <c r="K8" s="1"/>
      <c r="L8" s="1"/>
      <c r="M8" s="1"/>
    </row>
    <row r="9" spans="1:17" ht="15.75" x14ac:dyDescent="0.25">
      <c r="A9" s="2" t="s">
        <v>12</v>
      </c>
      <c r="B9" s="17">
        <v>1.8293E-2</v>
      </c>
      <c r="C9" s="13"/>
      <c r="D9" s="17">
        <v>1.8293E-2</v>
      </c>
      <c r="E9" s="13"/>
      <c r="F9" s="17">
        <v>1.8293E-2</v>
      </c>
      <c r="G9" s="16"/>
      <c r="H9" s="131">
        <v>1.8293E-2</v>
      </c>
      <c r="I9" s="129"/>
      <c r="J9" s="1"/>
      <c r="K9" s="1"/>
      <c r="L9" s="1"/>
      <c r="M9" s="1"/>
    </row>
    <row r="10" spans="1:17" ht="15.75" x14ac:dyDescent="0.25">
      <c r="A10" s="2" t="s">
        <v>13</v>
      </c>
      <c r="B10" s="15">
        <f>B7-0.128509</f>
        <v>0</v>
      </c>
      <c r="C10" s="13"/>
      <c r="D10" s="15">
        <f>D7-0.128509</f>
        <v>2.7799999999997271E-4</v>
      </c>
      <c r="E10" s="13"/>
      <c r="F10" s="15">
        <f>F7-0.128509</f>
        <v>3.4649999999999959E-3</v>
      </c>
      <c r="G10" s="16"/>
      <c r="H10" s="130">
        <f>H7-0.128509</f>
        <v>4.473999999999978E-3</v>
      </c>
      <c r="I10" s="129"/>
      <c r="J10" s="1"/>
      <c r="K10" s="1"/>
      <c r="L10" s="1"/>
      <c r="M10" s="1"/>
    </row>
    <row r="11" spans="1:17" ht="15.75" x14ac:dyDescent="0.25">
      <c r="A11" s="2" t="s">
        <v>14</v>
      </c>
      <c r="B11" s="18">
        <v>0</v>
      </c>
      <c r="C11" s="13"/>
      <c r="D11" s="19">
        <f>-(B7-D7)/B7</f>
        <v>2.1632726112568029E-3</v>
      </c>
      <c r="E11" s="13"/>
      <c r="F11" s="19">
        <f>-(B7-F7)/B7</f>
        <v>2.6963092079154177E-2</v>
      </c>
      <c r="G11" s="16"/>
      <c r="H11" s="132">
        <f>-(B7-H7)/B7</f>
        <v>3.4814682240154438E-2</v>
      </c>
      <c r="I11" s="129"/>
      <c r="J11" s="1"/>
      <c r="K11" s="1"/>
      <c r="L11" s="1"/>
      <c r="M11" s="1"/>
    </row>
    <row r="12" spans="1:17" ht="15.75" x14ac:dyDescent="0.25">
      <c r="A12" s="2" t="s">
        <v>15</v>
      </c>
      <c r="B12" s="20">
        <v>3.739E-2</v>
      </c>
      <c r="C12" s="21">
        <f>ROUND(29957923397*ROUND(0.106244*(1+B12),6)/100,0)-31314861</f>
        <v>1703564</v>
      </c>
      <c r="D12" s="22">
        <v>0.04</v>
      </c>
      <c r="E12" s="21">
        <f>ROUND(29957923397*ROUND(0.106244*(1+D12),6)/100,0)-31314861</f>
        <v>1786847</v>
      </c>
      <c r="F12" s="22">
        <v>7.0000000000000007E-2</v>
      </c>
      <c r="G12" s="21">
        <f>ROUND(29957923397*ROUND(0.106244*(1+F12),6)/100,0)-31314861</f>
        <v>2741606</v>
      </c>
      <c r="H12" s="133">
        <v>7.9500000000000001E-2</v>
      </c>
      <c r="I12" s="134">
        <f>ROUND(29957923397*ROUND(0.106244*(1+H12),6)/100,0)-31314861</f>
        <v>3043881</v>
      </c>
      <c r="J12" s="1"/>
      <c r="K12" s="1"/>
      <c r="L12" s="1"/>
      <c r="M12" s="1"/>
    </row>
    <row r="13" spans="1:17" ht="15.75" x14ac:dyDescent="0.25">
      <c r="A13" s="2" t="s">
        <v>16</v>
      </c>
      <c r="B13" s="20">
        <v>0</v>
      </c>
      <c r="C13" s="21">
        <v>0</v>
      </c>
      <c r="D13" s="22">
        <v>0</v>
      </c>
      <c r="E13" s="21">
        <v>0</v>
      </c>
      <c r="F13" s="22">
        <v>0</v>
      </c>
      <c r="G13" s="21">
        <v>0</v>
      </c>
      <c r="H13" s="133">
        <v>0</v>
      </c>
      <c r="I13" s="134">
        <v>0</v>
      </c>
      <c r="J13" s="1"/>
      <c r="K13" s="1"/>
      <c r="L13" s="1"/>
      <c r="M13" s="1"/>
    </row>
    <row r="14" spans="1:17" ht="15.75" x14ac:dyDescent="0.25">
      <c r="A14" s="2" t="s">
        <v>17</v>
      </c>
      <c r="B14" s="23">
        <v>0</v>
      </c>
      <c r="C14" s="21">
        <v>0</v>
      </c>
      <c r="D14" s="24">
        <v>0</v>
      </c>
      <c r="E14" s="21">
        <v>0</v>
      </c>
      <c r="F14" s="24">
        <v>0</v>
      </c>
      <c r="G14" s="21">
        <v>0</v>
      </c>
      <c r="H14" s="135">
        <v>0</v>
      </c>
      <c r="I14" s="134">
        <v>0</v>
      </c>
      <c r="J14" s="1"/>
      <c r="K14" s="1"/>
      <c r="L14" s="1"/>
      <c r="M14" s="1"/>
    </row>
    <row r="15" spans="1:17" ht="15.75" x14ac:dyDescent="0.25">
      <c r="A15" s="2" t="s">
        <v>18</v>
      </c>
      <c r="B15" s="23">
        <v>0</v>
      </c>
      <c r="C15" s="21">
        <v>0</v>
      </c>
      <c r="D15" s="24">
        <v>0</v>
      </c>
      <c r="E15" s="21">
        <v>0</v>
      </c>
      <c r="F15" s="24">
        <v>0</v>
      </c>
      <c r="G15" s="21">
        <v>0</v>
      </c>
      <c r="H15" s="135">
        <v>0</v>
      </c>
      <c r="I15" s="134">
        <v>0</v>
      </c>
      <c r="J15" s="1"/>
      <c r="K15" s="1"/>
      <c r="L15" s="1"/>
      <c r="M15" s="1"/>
    </row>
    <row r="16" spans="1:17" ht="15.75" x14ac:dyDescent="0.25">
      <c r="A16" s="2" t="s">
        <v>19</v>
      </c>
      <c r="B16" s="25" t="s">
        <v>6</v>
      </c>
      <c r="C16" s="13" t="s">
        <v>6</v>
      </c>
      <c r="D16" s="26" t="s">
        <v>6</v>
      </c>
      <c r="E16" s="13" t="s">
        <v>6</v>
      </c>
      <c r="F16" s="26" t="s">
        <v>6</v>
      </c>
      <c r="G16" s="13" t="s">
        <v>6</v>
      </c>
      <c r="H16" s="136" t="s">
        <v>6</v>
      </c>
      <c r="I16" s="129" t="s">
        <v>6</v>
      </c>
      <c r="J16" s="1"/>
      <c r="K16" s="1"/>
      <c r="L16" s="1"/>
      <c r="M16" s="1"/>
    </row>
    <row r="17" spans="1:13" ht="15.75" x14ac:dyDescent="0.25">
      <c r="A17" s="2" t="s">
        <v>20</v>
      </c>
      <c r="B17" s="25" t="s">
        <v>6</v>
      </c>
      <c r="C17" s="13" t="s">
        <v>6</v>
      </c>
      <c r="D17" s="26" t="s">
        <v>6</v>
      </c>
      <c r="E17" s="13" t="s">
        <v>6</v>
      </c>
      <c r="F17" s="26" t="s">
        <v>6</v>
      </c>
      <c r="G17" s="13" t="s">
        <v>6</v>
      </c>
      <c r="H17" s="136" t="s">
        <v>6</v>
      </c>
      <c r="I17" s="129" t="s">
        <v>6</v>
      </c>
      <c r="J17" s="1"/>
      <c r="K17" s="1"/>
      <c r="L17" s="1"/>
      <c r="M17" s="1"/>
    </row>
    <row r="18" spans="1:13" ht="15.75" x14ac:dyDescent="0.25">
      <c r="A18" s="2" t="s">
        <v>21</v>
      </c>
      <c r="B18" s="25" t="s">
        <v>6</v>
      </c>
      <c r="C18" s="21"/>
      <c r="D18" s="26"/>
      <c r="E18" s="21"/>
      <c r="F18" s="26"/>
      <c r="G18" s="21"/>
      <c r="H18" s="136"/>
      <c r="I18" s="134"/>
      <c r="J18" s="1"/>
      <c r="K18" s="1"/>
      <c r="L18" s="1"/>
      <c r="M18" s="1"/>
    </row>
    <row r="19" spans="1:13" ht="15.75" x14ac:dyDescent="0.25">
      <c r="A19" s="2" t="s">
        <v>22</v>
      </c>
      <c r="B19" s="25" t="s">
        <v>6</v>
      </c>
      <c r="C19" s="21">
        <v>-1320713</v>
      </c>
      <c r="D19" s="26" t="s">
        <v>6</v>
      </c>
      <c r="E19" s="21">
        <v>-1320713</v>
      </c>
      <c r="F19" s="26" t="s">
        <v>6</v>
      </c>
      <c r="G19" s="21">
        <v>-1320713</v>
      </c>
      <c r="H19" s="136" t="s">
        <v>6</v>
      </c>
      <c r="I19" s="134">
        <v>-1320713</v>
      </c>
      <c r="J19" s="1"/>
      <c r="K19" s="1"/>
      <c r="L19" s="1"/>
      <c r="M19" s="1"/>
    </row>
    <row r="20" spans="1:13" ht="15.75" x14ac:dyDescent="0.25">
      <c r="A20" s="2" t="s">
        <v>23</v>
      </c>
      <c r="B20" s="25" t="s">
        <v>6</v>
      </c>
      <c r="C20" s="27">
        <f>SUM(C12:C19)</f>
        <v>382851</v>
      </c>
      <c r="D20" s="26" t="s">
        <v>6</v>
      </c>
      <c r="E20" s="27">
        <f>SUM(E12:E19)</f>
        <v>466134</v>
      </c>
      <c r="F20" s="26" t="s">
        <v>6</v>
      </c>
      <c r="G20" s="27">
        <f>SUM(G12:G19)</f>
        <v>1420893</v>
      </c>
      <c r="H20" s="136" t="s">
        <v>6</v>
      </c>
      <c r="I20" s="137">
        <f>SUM(I12:I19)</f>
        <v>1723168</v>
      </c>
      <c r="J20" s="1"/>
      <c r="K20" s="1"/>
      <c r="L20" s="1"/>
      <c r="M20" s="1"/>
    </row>
    <row r="21" spans="1:13" ht="16.5" thickBot="1" x14ac:dyDescent="0.3">
      <c r="A21" s="8" t="s">
        <v>24</v>
      </c>
      <c r="B21" s="28" t="s">
        <v>6</v>
      </c>
      <c r="C21" s="11">
        <f>SUM(C3,C20)</f>
        <v>68066424</v>
      </c>
      <c r="D21" s="29" t="s">
        <v>6</v>
      </c>
      <c r="E21" s="30">
        <f>SUM(E3,E20)</f>
        <v>68149707</v>
      </c>
      <c r="F21" s="29" t="s">
        <v>6</v>
      </c>
      <c r="G21" s="11">
        <f>SUM(G3,G20)</f>
        <v>69104466</v>
      </c>
      <c r="H21" s="138" t="s">
        <v>6</v>
      </c>
      <c r="I21" s="127">
        <f>SUM(I3,I20)</f>
        <v>69406741</v>
      </c>
      <c r="J21" s="1"/>
      <c r="K21" s="1"/>
      <c r="L21" s="1"/>
      <c r="M21" s="1"/>
    </row>
    <row r="22" spans="1:13" ht="15.75" x14ac:dyDescent="0.25">
      <c r="A22" s="2" t="s">
        <v>25</v>
      </c>
      <c r="B22" s="25" t="s">
        <v>6</v>
      </c>
      <c r="C22" s="13" t="s">
        <v>6</v>
      </c>
      <c r="D22" s="26" t="s">
        <v>6</v>
      </c>
      <c r="E22" s="13" t="s">
        <v>6</v>
      </c>
      <c r="F22" s="26" t="s">
        <v>6</v>
      </c>
      <c r="G22" s="13" t="s">
        <v>6</v>
      </c>
      <c r="H22" s="136" t="s">
        <v>6</v>
      </c>
      <c r="I22" s="129" t="s">
        <v>6</v>
      </c>
      <c r="J22" s="1"/>
      <c r="K22" s="1"/>
      <c r="L22" s="1"/>
      <c r="M22" s="1"/>
    </row>
    <row r="23" spans="1:13" ht="15.75" x14ac:dyDescent="0.25">
      <c r="A23" s="2" t="s">
        <v>26</v>
      </c>
      <c r="B23" s="25" t="s">
        <v>6</v>
      </c>
      <c r="C23" s="21"/>
      <c r="D23" s="26" t="s">
        <v>6</v>
      </c>
      <c r="E23" s="21"/>
      <c r="F23" s="26" t="s">
        <v>6</v>
      </c>
      <c r="G23" s="21"/>
      <c r="H23" s="136" t="s">
        <v>6</v>
      </c>
      <c r="I23" s="134"/>
      <c r="J23" s="1"/>
      <c r="K23" s="1"/>
      <c r="L23" s="1"/>
      <c r="M23" s="1"/>
    </row>
    <row r="24" spans="1:13" ht="15.75" x14ac:dyDescent="0.25">
      <c r="A24" s="2" t="s">
        <v>27</v>
      </c>
      <c r="B24" s="25" t="s">
        <v>6</v>
      </c>
      <c r="C24" s="21"/>
      <c r="D24" s="26" t="s">
        <v>6</v>
      </c>
      <c r="E24" s="21"/>
      <c r="F24" s="26" t="s">
        <v>6</v>
      </c>
      <c r="G24" s="21"/>
      <c r="H24" s="136" t="s">
        <v>6</v>
      </c>
      <c r="I24" s="134"/>
      <c r="J24" s="1"/>
      <c r="K24" s="1"/>
      <c r="L24" s="1"/>
      <c r="M24" s="1"/>
    </row>
    <row r="25" spans="1:13" ht="15.75" x14ac:dyDescent="0.25">
      <c r="A25" s="2" t="s">
        <v>28</v>
      </c>
      <c r="B25" s="20">
        <v>0.01</v>
      </c>
      <c r="C25" s="21">
        <f>B25*$B70</f>
        <v>56242.619999999995</v>
      </c>
      <c r="D25" s="22">
        <v>0.01</v>
      </c>
      <c r="E25" s="21">
        <f>D25*$B70</f>
        <v>56242.619999999995</v>
      </c>
      <c r="F25" s="22">
        <v>0.03</v>
      </c>
      <c r="G25" s="21">
        <f>F25*$B70</f>
        <v>168727.85999999996</v>
      </c>
      <c r="H25" s="133">
        <v>0.03</v>
      </c>
      <c r="I25" s="134">
        <f>H25*$B70</f>
        <v>168727.85999999996</v>
      </c>
      <c r="J25" s="1"/>
      <c r="K25" s="1"/>
      <c r="L25" s="1"/>
      <c r="M25" s="1"/>
    </row>
    <row r="26" spans="1:13" ht="15.75" x14ac:dyDescent="0.25">
      <c r="A26" s="31" t="s">
        <v>29</v>
      </c>
      <c r="B26" s="20">
        <v>0.01</v>
      </c>
      <c r="C26" s="21">
        <f>B26*$B71</f>
        <v>164052.4896</v>
      </c>
      <c r="D26" s="22">
        <v>0.01</v>
      </c>
      <c r="E26" s="21">
        <f>D26*$B71</f>
        <v>164052.4896</v>
      </c>
      <c r="F26" s="22">
        <v>0.03</v>
      </c>
      <c r="G26" s="21">
        <f>F26*$B71</f>
        <v>492157.46879999997</v>
      </c>
      <c r="H26" s="133">
        <v>0.03</v>
      </c>
      <c r="I26" s="134">
        <f>H26*$B71</f>
        <v>492157.46879999997</v>
      </c>
      <c r="J26" s="1"/>
      <c r="K26" s="1"/>
      <c r="L26" s="1"/>
      <c r="M26" s="1"/>
    </row>
    <row r="27" spans="1:13" ht="15.75" x14ac:dyDescent="0.25">
      <c r="A27" s="2" t="s">
        <v>30</v>
      </c>
      <c r="B27" s="20">
        <v>0.01</v>
      </c>
      <c r="C27" s="21">
        <f>B27*$B72</f>
        <v>67129.41</v>
      </c>
      <c r="D27" s="22">
        <v>0.01</v>
      </c>
      <c r="E27" s="21">
        <f>D27*$B72</f>
        <v>67129.41</v>
      </c>
      <c r="F27" s="22">
        <v>0.03</v>
      </c>
      <c r="G27" s="21">
        <f>F27*$B72</f>
        <v>201388.22999999998</v>
      </c>
      <c r="H27" s="133">
        <v>0.03</v>
      </c>
      <c r="I27" s="134">
        <f>H27*$B72</f>
        <v>201388.22999999998</v>
      </c>
      <c r="J27" s="1"/>
      <c r="K27" s="1"/>
      <c r="L27" s="1"/>
      <c r="M27" s="1"/>
    </row>
    <row r="28" spans="1:13" ht="15.75" x14ac:dyDescent="0.25">
      <c r="A28" s="2" t="s">
        <v>31</v>
      </c>
      <c r="B28" s="20">
        <v>0.01</v>
      </c>
      <c r="C28" s="21">
        <f>B28*$B73</f>
        <v>129870.82</v>
      </c>
      <c r="D28" s="22">
        <v>0.01</v>
      </c>
      <c r="E28" s="21">
        <f>D28*$B73</f>
        <v>129870.82</v>
      </c>
      <c r="F28" s="22">
        <v>0.03</v>
      </c>
      <c r="G28" s="21">
        <f>F28*$B73</f>
        <v>389612.45999999996</v>
      </c>
      <c r="H28" s="133">
        <v>0.03</v>
      </c>
      <c r="I28" s="134">
        <f>H28*$B73</f>
        <v>389612.45999999996</v>
      </c>
      <c r="J28" s="1"/>
      <c r="K28" s="1"/>
      <c r="L28" s="1"/>
      <c r="M28" s="1"/>
    </row>
    <row r="29" spans="1:13" ht="15.75" thickBot="1" x14ac:dyDescent="0.3">
      <c r="A29" s="8" t="s">
        <v>32</v>
      </c>
      <c r="B29" s="32" t="s">
        <v>6</v>
      </c>
      <c r="C29" s="33">
        <f>SUM(C23:C28)</f>
        <v>417295.33960000001</v>
      </c>
      <c r="D29" s="34"/>
      <c r="E29" s="33">
        <f>SUM(E23:E28)</f>
        <v>417295.33960000001</v>
      </c>
      <c r="F29" s="34" t="s">
        <v>6</v>
      </c>
      <c r="G29" s="33">
        <f>SUM(G23:G28)</f>
        <v>1251886.0187999997</v>
      </c>
      <c r="H29" s="139" t="s">
        <v>6</v>
      </c>
      <c r="I29" s="140">
        <f>SUM(I23:I28)</f>
        <v>1251886.0187999997</v>
      </c>
      <c r="J29" s="35"/>
      <c r="K29" s="35"/>
      <c r="L29" s="35"/>
      <c r="M29" s="35"/>
    </row>
    <row r="30" spans="1:13" ht="15.75" x14ac:dyDescent="0.25">
      <c r="A30" s="2" t="s">
        <v>33</v>
      </c>
      <c r="B30" s="25"/>
      <c r="C30" s="21">
        <f>C12*0.01</f>
        <v>17035.64</v>
      </c>
      <c r="D30" s="24"/>
      <c r="E30" s="21">
        <f>E12*0.01</f>
        <v>17868.47</v>
      </c>
      <c r="F30" s="24"/>
      <c r="G30" s="21">
        <f>G12*0.01</f>
        <v>27416.06</v>
      </c>
      <c r="H30" s="135"/>
      <c r="I30" s="134">
        <f>I12*0.01</f>
        <v>30438.81</v>
      </c>
      <c r="J30" s="1"/>
      <c r="K30" s="1"/>
      <c r="L30" s="1"/>
      <c r="M30" s="1"/>
    </row>
    <row r="31" spans="1:13" x14ac:dyDescent="0.25">
      <c r="A31" s="2" t="s">
        <v>34</v>
      </c>
      <c r="B31" s="36" t="s">
        <v>6</v>
      </c>
      <c r="C31" s="21">
        <v>-498504</v>
      </c>
      <c r="D31" s="37" t="s">
        <v>6</v>
      </c>
      <c r="E31" s="21">
        <v>-436054</v>
      </c>
      <c r="F31" s="37" t="s">
        <v>6</v>
      </c>
      <c r="G31" s="21">
        <v>-445433</v>
      </c>
      <c r="H31" s="141" t="s">
        <v>6</v>
      </c>
      <c r="I31" s="134">
        <v>-266181</v>
      </c>
      <c r="J31" s="35"/>
      <c r="K31" s="35"/>
      <c r="L31" s="35"/>
      <c r="M31" s="35"/>
    </row>
    <row r="32" spans="1:13" x14ac:dyDescent="0.25">
      <c r="A32" s="2" t="s">
        <v>35</v>
      </c>
      <c r="B32" s="36" t="s">
        <v>6</v>
      </c>
      <c r="C32" s="21">
        <v>-1200000</v>
      </c>
      <c r="D32" s="37" t="s">
        <v>6</v>
      </c>
      <c r="E32" s="21">
        <v>-1200000</v>
      </c>
      <c r="F32" s="37" t="s">
        <v>6</v>
      </c>
      <c r="G32" s="21">
        <v>-1100000</v>
      </c>
      <c r="H32" s="141" t="s">
        <v>6</v>
      </c>
      <c r="I32" s="134">
        <v>-1000000</v>
      </c>
      <c r="J32" s="35"/>
      <c r="K32" s="35"/>
      <c r="L32" s="35"/>
      <c r="M32" s="35"/>
    </row>
    <row r="33" spans="1:17" x14ac:dyDescent="0.25">
      <c r="A33" s="2" t="s">
        <v>36</v>
      </c>
      <c r="B33" s="36" t="s">
        <v>6</v>
      </c>
      <c r="C33" s="21">
        <f>'[1]FY2025 ProjectRequests 05.31.24'!D54</f>
        <v>119529.12666666665</v>
      </c>
      <c r="D33" s="37" t="s">
        <v>6</v>
      </c>
      <c r="E33" s="21">
        <f>'[1]FY2025 ProjectRequests 05.31.24'!D54</f>
        <v>119529.12666666665</v>
      </c>
      <c r="F33" s="37" t="s">
        <v>6</v>
      </c>
      <c r="G33" s="21">
        <f>'[1]FY2025 ProjectRequests 05.31.24'!$D$54</f>
        <v>119529.12666666665</v>
      </c>
      <c r="H33" s="141" t="s">
        <v>6</v>
      </c>
      <c r="I33" s="134">
        <f>'[1]FY2025 ProjectRequests 05.31.24'!$D$54</f>
        <v>119529.12666666665</v>
      </c>
      <c r="J33" s="35"/>
      <c r="K33" s="35"/>
      <c r="L33" s="35"/>
      <c r="M33" s="35"/>
    </row>
    <row r="34" spans="1:17" x14ac:dyDescent="0.25">
      <c r="A34" s="2" t="s">
        <v>37</v>
      </c>
      <c r="B34" s="36" t="s">
        <v>6</v>
      </c>
      <c r="C34" s="38">
        <v>340000</v>
      </c>
      <c r="D34" s="37" t="s">
        <v>6</v>
      </c>
      <c r="E34" s="38">
        <v>360000</v>
      </c>
      <c r="F34" s="14" t="s">
        <v>6</v>
      </c>
      <c r="G34" s="38">
        <v>380000</v>
      </c>
      <c r="H34" s="128" t="s">
        <v>6</v>
      </c>
      <c r="I34" s="142">
        <v>400000</v>
      </c>
      <c r="J34" s="35"/>
      <c r="K34" s="35"/>
      <c r="L34" s="35"/>
      <c r="M34" s="35"/>
    </row>
    <row r="35" spans="1:17" x14ac:dyDescent="0.25">
      <c r="A35" s="2" t="s">
        <v>38</v>
      </c>
      <c r="B35" s="36" t="s">
        <v>6</v>
      </c>
      <c r="C35" s="39">
        <f>[1]NIC!D16</f>
        <v>-264277</v>
      </c>
      <c r="D35" s="37" t="s">
        <v>6</v>
      </c>
      <c r="E35" s="39">
        <f>[1]NIC!D16</f>
        <v>-264277</v>
      </c>
      <c r="F35" s="37" t="s">
        <v>6</v>
      </c>
      <c r="G35" s="39">
        <f>[1]NIC!$D$16</f>
        <v>-264277</v>
      </c>
      <c r="H35" s="141" t="s">
        <v>6</v>
      </c>
      <c r="I35" s="143">
        <f>[1]NIC!$D$16</f>
        <v>-264277</v>
      </c>
      <c r="J35" s="35"/>
      <c r="K35" s="35"/>
      <c r="L35" s="35"/>
      <c r="M35" s="35"/>
    </row>
    <row r="36" spans="1:17" x14ac:dyDescent="0.25">
      <c r="A36" s="2" t="s">
        <v>39</v>
      </c>
      <c r="B36" s="2" t="s">
        <v>6</v>
      </c>
      <c r="C36" s="40">
        <f>SUM(C29:C35)</f>
        <v>-1068920.8937333333</v>
      </c>
      <c r="D36" s="4" t="s">
        <v>6</v>
      </c>
      <c r="E36" s="40">
        <f>SUM(E29:E35)</f>
        <v>-985638.06373333326</v>
      </c>
      <c r="F36" s="4" t="s">
        <v>6</v>
      </c>
      <c r="G36" s="40">
        <f>SUM(G29:G35)</f>
        <v>-30878.794533333567</v>
      </c>
      <c r="H36" s="122" t="s">
        <v>6</v>
      </c>
      <c r="I36" s="144">
        <f>SUM(I29:I35)</f>
        <v>271395.95546666649</v>
      </c>
      <c r="J36" s="35"/>
      <c r="K36" s="35"/>
      <c r="L36" s="35"/>
      <c r="M36" s="35"/>
    </row>
    <row r="37" spans="1:17" ht="15.75" thickBot="1" x14ac:dyDescent="0.3">
      <c r="A37" s="8" t="s">
        <v>40</v>
      </c>
      <c r="B37" s="8" t="s">
        <v>6</v>
      </c>
      <c r="C37" s="30">
        <f>C4+C36</f>
        <v>68066424.106266662</v>
      </c>
      <c r="D37" s="10" t="s">
        <v>6</v>
      </c>
      <c r="E37" s="11">
        <f>E4+E36</f>
        <v>68149706.936266661</v>
      </c>
      <c r="F37" s="10" t="s">
        <v>6</v>
      </c>
      <c r="G37" s="11">
        <f>G4+G36</f>
        <v>69104466.205466673</v>
      </c>
      <c r="H37" s="126" t="s">
        <v>6</v>
      </c>
      <c r="I37" s="127">
        <f>I4+I36</f>
        <v>69406740.955466673</v>
      </c>
      <c r="J37" s="35"/>
      <c r="K37" s="35"/>
      <c r="L37" s="35"/>
      <c r="M37" s="35"/>
    </row>
    <row r="38" spans="1:17" x14ac:dyDescent="0.25">
      <c r="A38" s="2" t="s">
        <v>41</v>
      </c>
      <c r="B38" s="2" t="s">
        <v>6</v>
      </c>
      <c r="C38" s="21">
        <f>C21</f>
        <v>68066424</v>
      </c>
      <c r="D38" s="4" t="s">
        <v>6</v>
      </c>
      <c r="E38" s="21">
        <f>E21</f>
        <v>68149707</v>
      </c>
      <c r="F38" s="4" t="s">
        <v>6</v>
      </c>
      <c r="G38" s="21">
        <f>G21</f>
        <v>69104466</v>
      </c>
      <c r="H38" s="122" t="s">
        <v>6</v>
      </c>
      <c r="I38" s="134">
        <f>I21</f>
        <v>69406741</v>
      </c>
      <c r="J38" s="35"/>
      <c r="K38" s="35"/>
      <c r="L38" s="35"/>
      <c r="M38" s="35"/>
    </row>
    <row r="39" spans="1:17" x14ac:dyDescent="0.25">
      <c r="A39" s="41" t="s">
        <v>42</v>
      </c>
      <c r="B39" s="41" t="s">
        <v>6</v>
      </c>
      <c r="C39" s="42">
        <f>C37</f>
        <v>68066424.106266662</v>
      </c>
      <c r="D39" s="6" t="s">
        <v>6</v>
      </c>
      <c r="E39" s="42">
        <f>E37</f>
        <v>68149706.936266661</v>
      </c>
      <c r="F39" s="6" t="s">
        <v>6</v>
      </c>
      <c r="G39" s="42">
        <f>G37</f>
        <v>69104466.205466673</v>
      </c>
      <c r="H39" s="124" t="s">
        <v>6</v>
      </c>
      <c r="I39" s="145">
        <f>I37</f>
        <v>69406740.955466673</v>
      </c>
      <c r="J39" s="35"/>
      <c r="K39" s="35"/>
      <c r="L39" s="35"/>
      <c r="M39" s="35"/>
    </row>
    <row r="40" spans="1:17" ht="15.75" thickBot="1" x14ac:dyDescent="0.3">
      <c r="A40" s="8" t="s">
        <v>43</v>
      </c>
      <c r="B40" s="32" t="s">
        <v>6</v>
      </c>
      <c r="C40" s="43">
        <f>C38-C39</f>
        <v>-0.10626666247844696</v>
      </c>
      <c r="D40" s="34" t="s">
        <v>6</v>
      </c>
      <c r="E40" s="43">
        <f>E38-E39</f>
        <v>6.3733339309692383E-2</v>
      </c>
      <c r="F40" s="34" t="s">
        <v>6</v>
      </c>
      <c r="G40" s="43">
        <f>G38-G39</f>
        <v>-0.20546667277812958</v>
      </c>
      <c r="H40" s="139" t="s">
        <v>6</v>
      </c>
      <c r="I40" s="146">
        <f>I38-I39</f>
        <v>4.4533327221870422E-2</v>
      </c>
      <c r="J40" s="35"/>
      <c r="K40" s="35"/>
      <c r="L40" s="35"/>
      <c r="M40" s="35"/>
    </row>
    <row r="41" spans="1:17" x14ac:dyDescent="0.25">
      <c r="A41" s="2"/>
      <c r="B41" s="44"/>
      <c r="C41" s="45"/>
      <c r="D41" s="44"/>
      <c r="E41" s="45"/>
      <c r="F41" s="44"/>
      <c r="G41" s="45"/>
      <c r="H41" s="46"/>
      <c r="I41" s="47"/>
      <c r="J41" s="35"/>
      <c r="K41" s="35"/>
      <c r="L41" s="35"/>
      <c r="M41" s="35"/>
    </row>
    <row r="42" spans="1:17" ht="15.75" thickBot="1" x14ac:dyDescent="0.3">
      <c r="A42" s="2"/>
      <c r="B42" s="44"/>
      <c r="C42" s="45"/>
      <c r="D42" s="44"/>
      <c r="E42" s="45"/>
      <c r="F42" s="44"/>
      <c r="G42" s="45"/>
      <c r="H42" s="46"/>
      <c r="I42" s="47"/>
      <c r="J42" s="35"/>
      <c r="K42" s="35"/>
      <c r="L42" s="35"/>
      <c r="M42" s="35"/>
    </row>
    <row r="43" spans="1:17" ht="20.25" x14ac:dyDescent="0.3">
      <c r="A43" s="48" t="s">
        <v>6</v>
      </c>
      <c r="B43" s="162" t="s">
        <v>44</v>
      </c>
      <c r="C43" s="163"/>
      <c r="D43" s="163"/>
      <c r="E43" s="163"/>
      <c r="F43" s="163"/>
      <c r="G43" s="163"/>
      <c r="H43" s="164"/>
      <c r="I43" s="4"/>
      <c r="J43" s="35"/>
      <c r="K43" s="35"/>
      <c r="L43" s="35"/>
      <c r="M43" s="35"/>
      <c r="N43" s="49"/>
      <c r="O43" s="49"/>
      <c r="P43" s="35"/>
      <c r="Q43" s="35"/>
    </row>
    <row r="44" spans="1:17" ht="20.25" x14ac:dyDescent="0.3">
      <c r="A44" s="48" t="s">
        <v>45</v>
      </c>
      <c r="B44" s="50" t="s">
        <v>46</v>
      </c>
      <c r="C44" s="50" t="s">
        <v>47</v>
      </c>
      <c r="D44" s="50" t="s">
        <v>48</v>
      </c>
      <c r="E44" s="50" t="s">
        <v>49</v>
      </c>
      <c r="F44" s="51" t="s">
        <v>50</v>
      </c>
      <c r="G44" s="52" t="s">
        <v>51</v>
      </c>
      <c r="H44" s="53" t="s">
        <v>52</v>
      </c>
      <c r="I44" s="4"/>
      <c r="J44" s="35"/>
      <c r="K44" s="35"/>
      <c r="L44" s="35"/>
      <c r="M44" s="35"/>
      <c r="N44" s="49"/>
      <c r="O44" s="49"/>
      <c r="P44" s="35"/>
      <c r="Q44" s="35"/>
    </row>
    <row r="45" spans="1:17" ht="20.25" x14ac:dyDescent="0.3">
      <c r="A45" s="54" t="s">
        <v>6</v>
      </c>
      <c r="B45" s="55" t="s">
        <v>53</v>
      </c>
      <c r="C45" s="56">
        <v>15643</v>
      </c>
      <c r="D45" s="57">
        <v>10372</v>
      </c>
      <c r="E45" s="58">
        <v>61541</v>
      </c>
      <c r="F45" s="56">
        <v>57376</v>
      </c>
      <c r="G45" s="59" t="s">
        <v>54</v>
      </c>
      <c r="H45" s="60" t="s">
        <v>54</v>
      </c>
      <c r="I45" s="4"/>
      <c r="J45" s="35"/>
      <c r="K45" s="35"/>
      <c r="L45" s="35"/>
      <c r="M45" s="35"/>
      <c r="N45" s="49"/>
      <c r="O45" s="49"/>
      <c r="P45" s="35"/>
      <c r="Q45" s="35"/>
    </row>
    <row r="46" spans="1:17" ht="20.25" customHeight="1" x14ac:dyDescent="0.3">
      <c r="A46" s="147" t="s">
        <v>55</v>
      </c>
      <c r="B46" s="61">
        <v>1</v>
      </c>
      <c r="C46" s="62">
        <f t="shared" ref="C46:F54" si="0">C$45*$B46</f>
        <v>15643</v>
      </c>
      <c r="D46" s="62">
        <f t="shared" si="0"/>
        <v>10372</v>
      </c>
      <c r="E46" s="62">
        <f t="shared" si="0"/>
        <v>61541</v>
      </c>
      <c r="F46" s="62">
        <f>F$45*$B46</f>
        <v>57376</v>
      </c>
      <c r="G46" s="63">
        <f>SUM(C46:F46)</f>
        <v>144932</v>
      </c>
      <c r="H46" s="64">
        <f>SUM(F46,C46:D46)</f>
        <v>83391</v>
      </c>
      <c r="I46" s="4"/>
      <c r="J46" s="35"/>
      <c r="K46" s="35"/>
      <c r="L46" s="35"/>
      <c r="M46" s="35"/>
      <c r="N46" s="49"/>
      <c r="O46" s="49"/>
      <c r="P46" s="35"/>
      <c r="Q46" s="35"/>
    </row>
    <row r="47" spans="1:17" ht="20.25" x14ac:dyDescent="0.3">
      <c r="A47" s="148"/>
      <c r="B47" s="61">
        <v>3</v>
      </c>
      <c r="C47" s="62">
        <f t="shared" si="0"/>
        <v>46929</v>
      </c>
      <c r="D47" s="62">
        <f t="shared" si="0"/>
        <v>31116</v>
      </c>
      <c r="E47" s="62">
        <f t="shared" si="0"/>
        <v>184623</v>
      </c>
      <c r="F47" s="62">
        <f t="shared" si="0"/>
        <v>172128</v>
      </c>
      <c r="G47" s="63">
        <f t="shared" ref="G47:G54" si="1">SUM(C47:F47)</f>
        <v>434796</v>
      </c>
      <c r="H47" s="64">
        <f t="shared" ref="H47:H54" si="2">SUM(F47,C47:D47)</f>
        <v>250173</v>
      </c>
      <c r="I47" s="4"/>
      <c r="J47" s="35"/>
      <c r="K47" s="35"/>
      <c r="L47" s="35"/>
      <c r="M47" s="35"/>
      <c r="N47" s="49"/>
      <c r="O47" s="49"/>
      <c r="P47" s="35"/>
      <c r="Q47" s="35"/>
    </row>
    <row r="48" spans="1:17" ht="20.25" x14ac:dyDescent="0.3">
      <c r="A48" s="148"/>
      <c r="B48" s="61">
        <v>5</v>
      </c>
      <c r="C48" s="62">
        <f t="shared" si="0"/>
        <v>78215</v>
      </c>
      <c r="D48" s="62">
        <f t="shared" si="0"/>
        <v>51860</v>
      </c>
      <c r="E48" s="62">
        <f t="shared" si="0"/>
        <v>307705</v>
      </c>
      <c r="F48" s="62">
        <f t="shared" si="0"/>
        <v>286880</v>
      </c>
      <c r="G48" s="63">
        <f t="shared" si="1"/>
        <v>724660</v>
      </c>
      <c r="H48" s="64">
        <f t="shared" si="2"/>
        <v>416955</v>
      </c>
      <c r="I48" s="4"/>
      <c r="J48" s="35"/>
      <c r="K48" s="35"/>
      <c r="L48" s="35"/>
      <c r="M48" s="35"/>
      <c r="N48" s="49"/>
      <c r="O48" s="49"/>
      <c r="P48" s="35"/>
      <c r="Q48" s="35"/>
    </row>
    <row r="49" spans="1:17" ht="20.25" x14ac:dyDescent="0.3">
      <c r="A49" s="65" t="s">
        <v>6</v>
      </c>
      <c r="B49" s="61">
        <v>6</v>
      </c>
      <c r="C49" s="62">
        <f t="shared" si="0"/>
        <v>93858</v>
      </c>
      <c r="D49" s="62">
        <f t="shared" si="0"/>
        <v>62232</v>
      </c>
      <c r="E49" s="62">
        <f t="shared" si="0"/>
        <v>369246</v>
      </c>
      <c r="F49" s="62">
        <f t="shared" si="0"/>
        <v>344256</v>
      </c>
      <c r="G49" s="63">
        <f t="shared" si="1"/>
        <v>869592</v>
      </c>
      <c r="H49" s="64">
        <f t="shared" si="2"/>
        <v>500346</v>
      </c>
      <c r="I49" s="4"/>
      <c r="J49" s="35"/>
      <c r="K49" s="35"/>
      <c r="L49" s="35"/>
      <c r="M49" s="35"/>
      <c r="N49" s="49"/>
      <c r="O49" s="49"/>
      <c r="P49" s="35"/>
      <c r="Q49" s="35"/>
    </row>
    <row r="50" spans="1:17" ht="20.25" x14ac:dyDescent="0.3">
      <c r="A50" s="65" t="s">
        <v>6</v>
      </c>
      <c r="B50" s="61">
        <v>7</v>
      </c>
      <c r="C50" s="62">
        <f t="shared" si="0"/>
        <v>109501</v>
      </c>
      <c r="D50" s="62">
        <f t="shared" si="0"/>
        <v>72604</v>
      </c>
      <c r="E50" s="62">
        <f t="shared" si="0"/>
        <v>430787</v>
      </c>
      <c r="F50" s="62">
        <f t="shared" si="0"/>
        <v>401632</v>
      </c>
      <c r="G50" s="63">
        <f t="shared" si="1"/>
        <v>1014524</v>
      </c>
      <c r="H50" s="64">
        <f t="shared" si="2"/>
        <v>583737</v>
      </c>
      <c r="I50" s="4"/>
      <c r="J50" s="35"/>
      <c r="K50" s="35"/>
      <c r="L50" s="35"/>
      <c r="M50" s="35"/>
      <c r="N50" s="49"/>
      <c r="O50" s="49"/>
      <c r="P50" s="35"/>
      <c r="Q50" s="35"/>
    </row>
    <row r="51" spans="1:17" ht="20.25" x14ac:dyDescent="0.3">
      <c r="A51" s="65" t="s">
        <v>6</v>
      </c>
      <c r="B51" s="61">
        <v>8</v>
      </c>
      <c r="C51" s="62">
        <f t="shared" si="0"/>
        <v>125144</v>
      </c>
      <c r="D51" s="62">
        <f t="shared" si="0"/>
        <v>82976</v>
      </c>
      <c r="E51" s="62">
        <f t="shared" si="0"/>
        <v>492328</v>
      </c>
      <c r="F51" s="62">
        <f t="shared" si="0"/>
        <v>459008</v>
      </c>
      <c r="G51" s="63">
        <f t="shared" si="1"/>
        <v>1159456</v>
      </c>
      <c r="H51" s="64">
        <f t="shared" si="2"/>
        <v>667128</v>
      </c>
      <c r="I51" s="4"/>
      <c r="J51" s="35"/>
      <c r="K51" s="35"/>
      <c r="L51" s="35"/>
      <c r="M51" s="35"/>
      <c r="N51" s="49"/>
      <c r="O51" s="49"/>
      <c r="P51" s="35"/>
      <c r="Q51" s="35"/>
    </row>
    <row r="52" spans="1:17" ht="20.25" x14ac:dyDescent="0.3">
      <c r="A52" s="65" t="s">
        <v>6</v>
      </c>
      <c r="B52" s="61">
        <v>9</v>
      </c>
      <c r="C52" s="62">
        <f t="shared" si="0"/>
        <v>140787</v>
      </c>
      <c r="D52" s="62">
        <f t="shared" si="0"/>
        <v>93348</v>
      </c>
      <c r="E52" s="62">
        <f t="shared" si="0"/>
        <v>553869</v>
      </c>
      <c r="F52" s="62">
        <f t="shared" si="0"/>
        <v>516384</v>
      </c>
      <c r="G52" s="63">
        <f t="shared" si="1"/>
        <v>1304388</v>
      </c>
      <c r="H52" s="64">
        <f t="shared" si="2"/>
        <v>750519</v>
      </c>
      <c r="I52" s="4"/>
      <c r="J52" s="35"/>
      <c r="K52" s="35"/>
      <c r="L52" s="35"/>
      <c r="M52" s="35"/>
      <c r="N52" s="49"/>
      <c r="O52" s="49"/>
      <c r="P52" s="35"/>
      <c r="Q52" s="35"/>
    </row>
    <row r="53" spans="1:17" ht="20.25" x14ac:dyDescent="0.3">
      <c r="A53" s="65" t="s">
        <v>6</v>
      </c>
      <c r="B53" s="61">
        <v>10</v>
      </c>
      <c r="C53" s="62">
        <f t="shared" si="0"/>
        <v>156430</v>
      </c>
      <c r="D53" s="62">
        <f t="shared" si="0"/>
        <v>103720</v>
      </c>
      <c r="E53" s="62">
        <f t="shared" si="0"/>
        <v>615410</v>
      </c>
      <c r="F53" s="62">
        <f t="shared" si="0"/>
        <v>573760</v>
      </c>
      <c r="G53" s="63">
        <f t="shared" si="1"/>
        <v>1449320</v>
      </c>
      <c r="H53" s="64">
        <f t="shared" si="2"/>
        <v>833910</v>
      </c>
      <c r="I53" s="4"/>
      <c r="J53" s="35"/>
      <c r="K53" s="35"/>
      <c r="L53" s="35"/>
      <c r="M53" s="35"/>
      <c r="N53" s="49"/>
      <c r="O53" s="49"/>
      <c r="P53" s="35"/>
      <c r="Q53" s="35"/>
    </row>
    <row r="54" spans="1:17" ht="21" thickBot="1" x14ac:dyDescent="0.35">
      <c r="A54" s="66" t="s">
        <v>6</v>
      </c>
      <c r="B54" s="67">
        <v>12</v>
      </c>
      <c r="C54" s="68">
        <f t="shared" si="0"/>
        <v>187716</v>
      </c>
      <c r="D54" s="69">
        <f t="shared" si="0"/>
        <v>124464</v>
      </c>
      <c r="E54" s="69">
        <f t="shared" si="0"/>
        <v>738492</v>
      </c>
      <c r="F54" s="69">
        <f t="shared" si="0"/>
        <v>688512</v>
      </c>
      <c r="G54" s="69">
        <f t="shared" si="1"/>
        <v>1739184</v>
      </c>
      <c r="H54" s="70">
        <f t="shared" si="2"/>
        <v>1000692</v>
      </c>
      <c r="I54" s="4"/>
      <c r="J54" s="35"/>
      <c r="K54" s="35"/>
      <c r="L54" s="35"/>
      <c r="M54" s="35"/>
      <c r="N54" s="49"/>
      <c r="O54" s="49"/>
      <c r="P54" s="35"/>
      <c r="Q54" s="35"/>
    </row>
    <row r="55" spans="1:17" ht="20.25" x14ac:dyDescent="0.3">
      <c r="A55" s="71" t="s">
        <v>56</v>
      </c>
      <c r="B55" s="72" t="s">
        <v>6</v>
      </c>
      <c r="C55" s="73" t="s">
        <v>57</v>
      </c>
      <c r="D55" s="74" t="s">
        <v>58</v>
      </c>
      <c r="E55" s="74" t="s">
        <v>59</v>
      </c>
      <c r="F55" s="74" t="s">
        <v>60</v>
      </c>
      <c r="G55" s="74" t="s">
        <v>61</v>
      </c>
      <c r="H55" s="74" t="s">
        <v>62</v>
      </c>
      <c r="I55" s="75" t="s">
        <v>63</v>
      </c>
      <c r="J55" s="35"/>
      <c r="K55" s="35"/>
      <c r="L55" s="35"/>
      <c r="M55" s="35"/>
      <c r="N55" s="49"/>
      <c r="O55" s="49"/>
      <c r="P55" s="35"/>
      <c r="Q55" s="35"/>
    </row>
    <row r="56" spans="1:17" ht="20.25" x14ac:dyDescent="0.3">
      <c r="A56" s="76" t="s">
        <v>6</v>
      </c>
      <c r="B56" s="77" t="s">
        <v>6</v>
      </c>
      <c r="C56" s="78" t="s">
        <v>64</v>
      </c>
      <c r="D56" s="79" t="s">
        <v>65</v>
      </c>
      <c r="E56" s="79" t="s">
        <v>66</v>
      </c>
      <c r="F56" s="79" t="s">
        <v>67</v>
      </c>
      <c r="G56" s="79" t="s">
        <v>68</v>
      </c>
      <c r="H56" s="79" t="s">
        <v>69</v>
      </c>
      <c r="I56" s="80" t="s">
        <v>65</v>
      </c>
      <c r="J56" s="35"/>
      <c r="K56" s="35"/>
      <c r="L56" s="35"/>
      <c r="M56" s="35"/>
      <c r="N56" s="49"/>
      <c r="O56" s="49"/>
      <c r="P56" s="35"/>
      <c r="Q56" s="35"/>
    </row>
    <row r="57" spans="1:17" ht="20.25" x14ac:dyDescent="0.3">
      <c r="A57" s="81" t="s">
        <v>70</v>
      </c>
      <c r="B57" s="82" t="s">
        <v>71</v>
      </c>
      <c r="C57" s="83">
        <v>0</v>
      </c>
      <c r="D57" s="83">
        <f t="shared" ref="D57:D67" si="3">I57/0.128509</f>
        <v>-3.0908341050043212E-2</v>
      </c>
      <c r="E57" s="84">
        <f>ROUND(29957923397*F57/100,0)-31314861</f>
        <v>513635</v>
      </c>
      <c r="F57" s="85">
        <v>0.10624400000000001</v>
      </c>
      <c r="G57" s="85">
        <v>1.8293E-2</v>
      </c>
      <c r="H57" s="85">
        <f t="shared" ref="H57:H67" si="4">SUM(F57:G57)</f>
        <v>0.12453700000000001</v>
      </c>
      <c r="I57" s="86">
        <f t="shared" ref="I57:I67" si="5">H57-0.128509</f>
        <v>-3.9720000000000033E-3</v>
      </c>
      <c r="J57" s="35"/>
      <c r="K57" s="35"/>
      <c r="L57" s="35"/>
      <c r="M57" s="35"/>
      <c r="N57" s="49"/>
      <c r="O57" s="49"/>
      <c r="P57" s="35"/>
      <c r="Q57" s="35"/>
    </row>
    <row r="58" spans="1:17" ht="20.25" x14ac:dyDescent="0.3">
      <c r="A58" s="81" t="s">
        <v>6</v>
      </c>
      <c r="B58" s="87"/>
      <c r="C58" s="88">
        <v>0.01</v>
      </c>
      <c r="D58" s="83">
        <f t="shared" si="3"/>
        <v>-2.2644328412796174E-2</v>
      </c>
      <c r="E58" s="84">
        <f t="shared" ref="E58:E67" si="6">ROUND(29957923397*F58/100,0)-31314861</f>
        <v>831788</v>
      </c>
      <c r="F58" s="85">
        <f>ROUND(0.106244*(1+C58),6)</f>
        <v>0.107306</v>
      </c>
      <c r="G58" s="85">
        <v>1.8293E-2</v>
      </c>
      <c r="H58" s="85">
        <f t="shared" si="4"/>
        <v>0.12559899999999999</v>
      </c>
      <c r="I58" s="86">
        <f t="shared" si="5"/>
        <v>-2.9100000000000237E-3</v>
      </c>
      <c r="J58" s="35"/>
      <c r="K58" s="35"/>
      <c r="L58" s="35"/>
      <c r="M58" s="49"/>
      <c r="N58" s="49"/>
      <c r="O58" s="35"/>
      <c r="P58" s="35"/>
      <c r="Q58" s="35"/>
    </row>
    <row r="59" spans="1:17" ht="20.25" x14ac:dyDescent="0.3">
      <c r="A59" s="81" t="s">
        <v>6</v>
      </c>
      <c r="B59" s="89" t="s">
        <v>6</v>
      </c>
      <c r="C59" s="88">
        <v>0.02</v>
      </c>
      <c r="D59" s="83">
        <f t="shared" si="3"/>
        <v>-1.4372534219393312E-2</v>
      </c>
      <c r="E59" s="84">
        <f t="shared" si="6"/>
        <v>1150241</v>
      </c>
      <c r="F59" s="85">
        <f t="shared" ref="F59:F67" si="7">ROUND(0.106244*(1+C59),6)</f>
        <v>0.10836899999999999</v>
      </c>
      <c r="G59" s="85">
        <v>1.8293E-2</v>
      </c>
      <c r="H59" s="85">
        <f t="shared" si="4"/>
        <v>0.126662</v>
      </c>
      <c r="I59" s="86">
        <f t="shared" si="5"/>
        <v>-1.8470000000000153E-3</v>
      </c>
      <c r="J59" s="35"/>
      <c r="K59" s="35"/>
      <c r="L59" s="35"/>
      <c r="M59" s="35"/>
      <c r="N59" s="49"/>
      <c r="O59" s="49"/>
      <c r="P59" s="35"/>
      <c r="Q59" s="35"/>
    </row>
    <row r="60" spans="1:17" ht="20.25" x14ac:dyDescent="0.3">
      <c r="A60" s="81" t="s">
        <v>72</v>
      </c>
      <c r="B60" s="89"/>
      <c r="C60" s="88">
        <v>0.03</v>
      </c>
      <c r="D60" s="83">
        <f t="shared" si="3"/>
        <v>-6.1085215821460584E-3</v>
      </c>
      <c r="E60" s="84">
        <f t="shared" si="6"/>
        <v>1468394</v>
      </c>
      <c r="F60" s="85">
        <f t="shared" si="7"/>
        <v>0.109431</v>
      </c>
      <c r="G60" s="85">
        <v>1.8293E-2</v>
      </c>
      <c r="H60" s="85">
        <f t="shared" si="4"/>
        <v>0.127724</v>
      </c>
      <c r="I60" s="86">
        <f t="shared" si="5"/>
        <v>-7.8500000000000791E-4</v>
      </c>
      <c r="J60" s="35"/>
      <c r="K60" s="35"/>
      <c r="L60" s="35"/>
      <c r="M60" s="49"/>
      <c r="N60" s="49"/>
      <c r="O60" s="35"/>
      <c r="P60" s="35"/>
      <c r="Q60" s="35"/>
    </row>
    <row r="61" spans="1:17" ht="20.25" x14ac:dyDescent="0.3">
      <c r="A61" s="90"/>
      <c r="B61" s="91" t="s">
        <v>73</v>
      </c>
      <c r="C61" s="88">
        <f>(F61-0.106244)/0.106244</f>
        <v>3.7385640600880891E-2</v>
      </c>
      <c r="D61" s="83">
        <f t="shared" si="3"/>
        <v>0</v>
      </c>
      <c r="E61" s="84">
        <f t="shared" si="6"/>
        <v>1703564</v>
      </c>
      <c r="F61" s="85">
        <v>0.11021599999999999</v>
      </c>
      <c r="G61" s="85">
        <v>1.8293E-2</v>
      </c>
      <c r="H61" s="85">
        <f t="shared" si="4"/>
        <v>0.12850899999999998</v>
      </c>
      <c r="I61" s="86">
        <f t="shared" si="5"/>
        <v>0</v>
      </c>
      <c r="J61" s="35"/>
      <c r="K61" s="35" t="s">
        <v>74</v>
      </c>
      <c r="L61" s="92" t="s">
        <v>74</v>
      </c>
      <c r="M61" s="93" t="s">
        <v>74</v>
      </c>
      <c r="N61" s="35" t="s">
        <v>74</v>
      </c>
      <c r="O61" s="49"/>
      <c r="P61" s="35"/>
      <c r="Q61" s="35"/>
    </row>
    <row r="62" spans="1:17" x14ac:dyDescent="0.25">
      <c r="A62" s="81" t="s">
        <v>74</v>
      </c>
      <c r="B62" s="94" t="s">
        <v>6</v>
      </c>
      <c r="C62" s="88">
        <v>0.04</v>
      </c>
      <c r="D62" s="83">
        <f t="shared" si="3"/>
        <v>2.1632726112565865E-3</v>
      </c>
      <c r="E62" s="84">
        <f t="shared" si="6"/>
        <v>1786847</v>
      </c>
      <c r="F62" s="85">
        <f t="shared" si="7"/>
        <v>0.11049399999999999</v>
      </c>
      <c r="G62" s="85">
        <v>1.8293E-2</v>
      </c>
      <c r="H62" s="85">
        <f t="shared" si="4"/>
        <v>0.12878699999999998</v>
      </c>
      <c r="I62" s="86">
        <f t="shared" si="5"/>
        <v>2.7799999999997271E-4</v>
      </c>
      <c r="J62" s="92" t="s">
        <v>74</v>
      </c>
      <c r="K62" s="35"/>
      <c r="L62" s="92" t="s">
        <v>74</v>
      </c>
      <c r="M62" s="93" t="s">
        <v>74</v>
      </c>
      <c r="N62" s="35" t="s">
        <v>74</v>
      </c>
      <c r="O62" s="35"/>
      <c r="P62" s="35"/>
      <c r="Q62" s="35"/>
    </row>
    <row r="63" spans="1:17" ht="20.25" x14ac:dyDescent="0.3">
      <c r="A63" s="90" t="s">
        <v>6</v>
      </c>
      <c r="B63" s="89" t="s">
        <v>6</v>
      </c>
      <c r="C63" s="88">
        <v>0.05</v>
      </c>
      <c r="D63" s="83">
        <f t="shared" si="3"/>
        <v>1.042728524850384E-2</v>
      </c>
      <c r="E63" s="84">
        <f t="shared" si="6"/>
        <v>2105000</v>
      </c>
      <c r="F63" s="85">
        <f t="shared" si="7"/>
        <v>0.111556</v>
      </c>
      <c r="G63" s="85">
        <v>1.8293E-2</v>
      </c>
      <c r="H63" s="85">
        <f t="shared" si="4"/>
        <v>0.12984899999999999</v>
      </c>
      <c r="I63" s="86">
        <f t="shared" si="5"/>
        <v>1.3399999999999801E-3</v>
      </c>
      <c r="J63" s="35"/>
      <c r="K63" s="35"/>
      <c r="L63" s="92" t="s">
        <v>74</v>
      </c>
      <c r="M63" s="93" t="s">
        <v>74</v>
      </c>
      <c r="N63" s="35" t="s">
        <v>74</v>
      </c>
      <c r="O63" s="49"/>
      <c r="P63" s="35"/>
      <c r="Q63" s="35"/>
    </row>
    <row r="64" spans="1:17" ht="20.25" x14ac:dyDescent="0.3">
      <c r="A64" s="90" t="s">
        <v>6</v>
      </c>
      <c r="B64" s="94" t="s">
        <v>6</v>
      </c>
      <c r="C64" s="88">
        <v>0.06</v>
      </c>
      <c r="D64" s="83">
        <f t="shared" si="3"/>
        <v>1.8699079441906703E-2</v>
      </c>
      <c r="E64" s="84">
        <f t="shared" si="6"/>
        <v>2423453</v>
      </c>
      <c r="F64" s="85">
        <f t="shared" si="7"/>
        <v>0.112619</v>
      </c>
      <c r="G64" s="85">
        <v>1.8293E-2</v>
      </c>
      <c r="H64" s="85">
        <f t="shared" si="4"/>
        <v>0.130912</v>
      </c>
      <c r="I64" s="86">
        <f t="shared" si="5"/>
        <v>2.4029999999999885E-3</v>
      </c>
      <c r="J64" s="95" t="s">
        <v>6</v>
      </c>
      <c r="K64" s="95" t="s">
        <v>6</v>
      </c>
      <c r="L64" s="96" t="s">
        <v>74</v>
      </c>
      <c r="M64" s="95" t="s">
        <v>6</v>
      </c>
      <c r="N64" s="97" t="s">
        <v>6</v>
      </c>
      <c r="O64" s="97" t="s">
        <v>6</v>
      </c>
      <c r="P64" s="95" t="s">
        <v>6</v>
      </c>
      <c r="Q64" s="95" t="s">
        <v>6</v>
      </c>
    </row>
    <row r="65" spans="1:17" ht="20.25" x14ac:dyDescent="0.3">
      <c r="A65" s="81" t="s">
        <v>6</v>
      </c>
      <c r="B65" s="94" t="s">
        <v>6</v>
      </c>
      <c r="C65" s="88">
        <v>7.0000000000000007E-2</v>
      </c>
      <c r="D65" s="83">
        <f t="shared" si="3"/>
        <v>2.6963092079153955E-2</v>
      </c>
      <c r="E65" s="84">
        <f t="shared" si="6"/>
        <v>2741606</v>
      </c>
      <c r="F65" s="85">
        <f t="shared" si="7"/>
        <v>0.113681</v>
      </c>
      <c r="G65" s="85">
        <v>1.8293E-2</v>
      </c>
      <c r="H65" s="85">
        <f t="shared" si="4"/>
        <v>0.13197400000000001</v>
      </c>
      <c r="I65" s="86">
        <f t="shared" si="5"/>
        <v>3.4649999999999959E-3</v>
      </c>
      <c r="J65" s="35"/>
      <c r="K65" s="35"/>
      <c r="L65" s="35"/>
      <c r="M65" s="35"/>
      <c r="N65" s="49"/>
      <c r="O65" s="49"/>
      <c r="P65" s="35"/>
      <c r="Q65" s="35"/>
    </row>
    <row r="66" spans="1:17" ht="20.25" x14ac:dyDescent="0.3">
      <c r="A66" s="81" t="s">
        <v>6</v>
      </c>
      <c r="B66" s="94" t="s">
        <v>6</v>
      </c>
      <c r="C66" s="88">
        <v>7.9500000000000001E-2</v>
      </c>
      <c r="D66" s="83">
        <f t="shared" si="3"/>
        <v>3.4814682240154209E-2</v>
      </c>
      <c r="E66" s="84">
        <f t="shared" si="6"/>
        <v>3043881</v>
      </c>
      <c r="F66" s="85">
        <f t="shared" si="7"/>
        <v>0.11469</v>
      </c>
      <c r="G66" s="85">
        <v>1.8293E-2</v>
      </c>
      <c r="H66" s="85">
        <f t="shared" si="4"/>
        <v>0.13298299999999999</v>
      </c>
      <c r="I66" s="86">
        <f t="shared" si="5"/>
        <v>4.473999999999978E-3</v>
      </c>
      <c r="J66" s="35"/>
      <c r="K66" s="35"/>
      <c r="L66" s="35"/>
      <c r="M66" s="35"/>
      <c r="N66" s="49"/>
      <c r="O66" s="49"/>
      <c r="P66" s="35"/>
      <c r="Q66" s="35"/>
    </row>
    <row r="67" spans="1:17" ht="21" customHeight="1" thickBot="1" x14ac:dyDescent="0.35">
      <c r="A67" s="81" t="s">
        <v>75</v>
      </c>
      <c r="B67" s="91" t="s">
        <v>76</v>
      </c>
      <c r="C67" s="98">
        <v>0.08</v>
      </c>
      <c r="D67" s="83">
        <f t="shared" si="3"/>
        <v>3.5234886272556602E-2</v>
      </c>
      <c r="E67" s="84">
        <f t="shared" si="6"/>
        <v>3060059</v>
      </c>
      <c r="F67" s="85">
        <f t="shared" si="7"/>
        <v>0.114744</v>
      </c>
      <c r="G67" s="99">
        <v>1.8293E-2</v>
      </c>
      <c r="H67" s="85">
        <f t="shared" si="4"/>
        <v>0.13303699999999999</v>
      </c>
      <c r="I67" s="86">
        <f t="shared" si="5"/>
        <v>4.5279999999999765E-3</v>
      </c>
      <c r="J67" s="35"/>
      <c r="K67" s="35"/>
      <c r="L67" s="35"/>
      <c r="M67" s="35"/>
      <c r="N67" s="49"/>
      <c r="O67" s="49"/>
      <c r="P67" s="35"/>
      <c r="Q67" s="35"/>
    </row>
    <row r="68" spans="1:17" ht="21" customHeight="1" thickBot="1" x14ac:dyDescent="0.35">
      <c r="A68" s="149" t="s">
        <v>77</v>
      </c>
      <c r="B68" s="150"/>
      <c r="C68" s="150"/>
      <c r="D68" s="150"/>
      <c r="E68" s="150"/>
      <c r="F68" s="150"/>
      <c r="G68" s="150"/>
      <c r="H68" s="150"/>
      <c r="I68" s="150"/>
      <c r="J68" s="151"/>
      <c r="K68" s="35"/>
      <c r="L68" s="35"/>
      <c r="M68" s="35"/>
      <c r="N68" s="49"/>
      <c r="O68" s="49"/>
      <c r="P68" s="35"/>
      <c r="Q68" s="35"/>
    </row>
    <row r="69" spans="1:17" ht="20.25" x14ac:dyDescent="0.3">
      <c r="A69" s="100" t="s">
        <v>78</v>
      </c>
      <c r="B69" s="101" t="s">
        <v>79</v>
      </c>
      <c r="C69" s="102">
        <v>0.01</v>
      </c>
      <c r="D69" s="102">
        <v>0.02</v>
      </c>
      <c r="E69" s="102">
        <v>0.03</v>
      </c>
      <c r="F69" s="103">
        <v>0.04</v>
      </c>
      <c r="G69" s="104">
        <v>0.05</v>
      </c>
      <c r="H69" s="102">
        <v>0.06</v>
      </c>
      <c r="I69" s="105">
        <v>7.0000000000000007E-2</v>
      </c>
      <c r="J69" s="106">
        <v>0.08</v>
      </c>
      <c r="K69" s="35"/>
      <c r="L69" s="35"/>
      <c r="M69" s="35"/>
      <c r="N69" s="35"/>
      <c r="O69" s="35"/>
      <c r="P69" s="49"/>
      <c r="Q69" s="49"/>
    </row>
    <row r="70" spans="1:17" ht="20.25" x14ac:dyDescent="0.3">
      <c r="A70" s="107" t="s">
        <v>80</v>
      </c>
      <c r="B70" s="108">
        <f>'[1]FY2025 Salary Summary'!C20</f>
        <v>5624261.9999999991</v>
      </c>
      <c r="C70" s="108">
        <f t="shared" ref="C70:J73" si="8">ROUND($B70*C$69,0)</f>
        <v>56243</v>
      </c>
      <c r="D70" s="108">
        <f t="shared" si="8"/>
        <v>112485</v>
      </c>
      <c r="E70" s="108">
        <f t="shared" si="8"/>
        <v>168728</v>
      </c>
      <c r="F70" s="109">
        <f t="shared" si="8"/>
        <v>224970</v>
      </c>
      <c r="G70" s="110">
        <f t="shared" si="8"/>
        <v>281213</v>
      </c>
      <c r="H70" s="108">
        <f t="shared" si="8"/>
        <v>337456</v>
      </c>
      <c r="I70" s="111">
        <f t="shared" si="8"/>
        <v>393698</v>
      </c>
      <c r="J70" s="112">
        <f t="shared" si="8"/>
        <v>449941</v>
      </c>
      <c r="K70" s="35"/>
      <c r="L70" s="35"/>
      <c r="M70" s="35"/>
      <c r="N70" s="35"/>
      <c r="O70" s="35"/>
      <c r="P70" s="49"/>
      <c r="Q70" s="49"/>
    </row>
    <row r="71" spans="1:17" ht="20.25" x14ac:dyDescent="0.3">
      <c r="A71" s="107" t="s">
        <v>81</v>
      </c>
      <c r="B71" s="108">
        <f>'[1]FY2025 Salary Summary'!C21</f>
        <v>16405248.959999999</v>
      </c>
      <c r="C71" s="108">
        <f t="shared" si="8"/>
        <v>164052</v>
      </c>
      <c r="D71" s="108">
        <f t="shared" si="8"/>
        <v>328105</v>
      </c>
      <c r="E71" s="108">
        <f t="shared" si="8"/>
        <v>492157</v>
      </c>
      <c r="F71" s="109">
        <f t="shared" si="8"/>
        <v>656210</v>
      </c>
      <c r="G71" s="110">
        <f t="shared" si="8"/>
        <v>820262</v>
      </c>
      <c r="H71" s="108">
        <f t="shared" si="8"/>
        <v>984315</v>
      </c>
      <c r="I71" s="111">
        <f t="shared" si="8"/>
        <v>1148367</v>
      </c>
      <c r="J71" s="112">
        <f t="shared" si="8"/>
        <v>1312420</v>
      </c>
      <c r="K71" s="35"/>
      <c r="L71" s="35"/>
      <c r="M71" s="35"/>
      <c r="N71" s="35"/>
      <c r="O71" s="35"/>
      <c r="P71" s="49"/>
      <c r="Q71" s="49"/>
    </row>
    <row r="72" spans="1:17" ht="20.25" x14ac:dyDescent="0.3">
      <c r="A72" s="107" t="s">
        <v>82</v>
      </c>
      <c r="B72" s="108">
        <f>'[1]FY2025 Salary Summary'!C22</f>
        <v>6712941</v>
      </c>
      <c r="C72" s="108">
        <f t="shared" si="8"/>
        <v>67129</v>
      </c>
      <c r="D72" s="108">
        <f t="shared" si="8"/>
        <v>134259</v>
      </c>
      <c r="E72" s="108">
        <f t="shared" si="8"/>
        <v>201388</v>
      </c>
      <c r="F72" s="108">
        <f t="shared" si="8"/>
        <v>268518</v>
      </c>
      <c r="G72" s="108">
        <f t="shared" si="8"/>
        <v>335647</v>
      </c>
      <c r="H72" s="108">
        <f t="shared" si="8"/>
        <v>402776</v>
      </c>
      <c r="I72" s="111">
        <f t="shared" si="8"/>
        <v>469906</v>
      </c>
      <c r="J72" s="112">
        <f t="shared" si="8"/>
        <v>537035</v>
      </c>
      <c r="K72" s="35"/>
      <c r="L72" s="35"/>
      <c r="M72" s="35"/>
      <c r="N72" s="35"/>
      <c r="O72" s="35"/>
      <c r="P72" s="49"/>
      <c r="Q72" s="49"/>
    </row>
    <row r="73" spans="1:17" ht="20.25" x14ac:dyDescent="0.3">
      <c r="A73" s="107" t="s">
        <v>83</v>
      </c>
      <c r="B73" s="108">
        <f>'[1]FY2025 Salary Summary'!C23</f>
        <v>12987082</v>
      </c>
      <c r="C73" s="108">
        <f t="shared" si="8"/>
        <v>129871</v>
      </c>
      <c r="D73" s="108">
        <f t="shared" si="8"/>
        <v>259742</v>
      </c>
      <c r="E73" s="108">
        <f t="shared" si="8"/>
        <v>389612</v>
      </c>
      <c r="F73" s="109">
        <f t="shared" si="8"/>
        <v>519483</v>
      </c>
      <c r="G73" s="110">
        <f t="shared" si="8"/>
        <v>649354</v>
      </c>
      <c r="H73" s="108">
        <f t="shared" si="8"/>
        <v>779225</v>
      </c>
      <c r="I73" s="111">
        <f t="shared" si="8"/>
        <v>909096</v>
      </c>
      <c r="J73" s="112">
        <f t="shared" si="8"/>
        <v>1038967</v>
      </c>
      <c r="K73" s="35"/>
      <c r="L73" s="35"/>
      <c r="M73" s="35"/>
      <c r="N73" s="35"/>
      <c r="O73" s="35"/>
      <c r="P73" s="49"/>
      <c r="Q73" s="49"/>
    </row>
    <row r="74" spans="1:17" ht="21" customHeight="1" thickBot="1" x14ac:dyDescent="0.35">
      <c r="A74" s="113" t="s">
        <v>84</v>
      </c>
      <c r="B74" s="114">
        <f t="shared" ref="B74:J74" si="9">SUM(B70:B73)</f>
        <v>41729533.959999993</v>
      </c>
      <c r="C74" s="114">
        <f t="shared" si="9"/>
        <v>417295</v>
      </c>
      <c r="D74" s="114">
        <f t="shared" si="9"/>
        <v>834591</v>
      </c>
      <c r="E74" s="114">
        <f t="shared" si="9"/>
        <v>1251885</v>
      </c>
      <c r="F74" s="115">
        <f t="shared" si="9"/>
        <v>1669181</v>
      </c>
      <c r="G74" s="116">
        <f t="shared" si="9"/>
        <v>2086476</v>
      </c>
      <c r="H74" s="114">
        <f t="shared" si="9"/>
        <v>2503772</v>
      </c>
      <c r="I74" s="117">
        <f t="shared" si="9"/>
        <v>2921067</v>
      </c>
      <c r="J74" s="118">
        <f t="shared" si="9"/>
        <v>3338363</v>
      </c>
      <c r="K74" s="35"/>
      <c r="L74" s="35"/>
      <c r="M74" s="35"/>
      <c r="N74" s="35"/>
      <c r="O74" s="35"/>
      <c r="P74" s="49"/>
      <c r="Q74" s="49"/>
    </row>
    <row r="75" spans="1:17" ht="20.25" customHeight="1" x14ac:dyDescent="0.3">
      <c r="A75" s="152" t="s">
        <v>85</v>
      </c>
      <c r="B75" s="152"/>
      <c r="C75" s="152"/>
      <c r="D75" s="152"/>
      <c r="E75" s="152"/>
      <c r="F75" s="152"/>
      <c r="G75" s="152"/>
      <c r="H75" s="152"/>
      <c r="I75" s="35"/>
      <c r="J75" s="35"/>
      <c r="K75" s="35"/>
      <c r="L75" s="35"/>
      <c r="M75" s="35"/>
      <c r="N75" s="49"/>
      <c r="O75" s="49"/>
      <c r="P75" s="35"/>
      <c r="Q75" s="35"/>
    </row>
    <row r="76" spans="1:17" ht="20.25" x14ac:dyDescent="0.3">
      <c r="A76" s="153"/>
      <c r="B76" s="153"/>
      <c r="C76" s="153"/>
      <c r="D76" s="153"/>
      <c r="E76" s="153"/>
      <c r="F76" s="153"/>
      <c r="G76" s="153"/>
      <c r="H76" s="153"/>
      <c r="I76" s="35"/>
      <c r="J76" s="35"/>
      <c r="K76" s="35"/>
      <c r="L76" s="35"/>
      <c r="M76" s="35"/>
      <c r="N76" s="49"/>
      <c r="O76" s="49"/>
      <c r="P76" s="35"/>
      <c r="Q76" s="35"/>
    </row>
    <row r="77" spans="1:17" ht="20.25" customHeight="1" x14ac:dyDescent="0.3">
      <c r="A77" s="153" t="s">
        <v>86</v>
      </c>
      <c r="B77" s="153"/>
      <c r="C77" s="153"/>
      <c r="D77" s="153"/>
      <c r="E77" s="153"/>
      <c r="F77" s="153"/>
      <c r="G77" s="153"/>
      <c r="H77" s="153"/>
      <c r="I77" s="35"/>
      <c r="J77" s="35"/>
      <c r="K77" s="35"/>
      <c r="L77" s="35"/>
      <c r="M77" s="35"/>
      <c r="N77" s="49"/>
      <c r="O77" s="49"/>
      <c r="P77" s="35"/>
      <c r="Q77" s="35"/>
    </row>
    <row r="78" spans="1:17" ht="20.25" x14ac:dyDescent="0.3">
      <c r="A78" s="153"/>
      <c r="B78" s="153"/>
      <c r="C78" s="153"/>
      <c r="D78" s="153"/>
      <c r="E78" s="153"/>
      <c r="F78" s="153"/>
      <c r="G78" s="153"/>
      <c r="H78" s="153"/>
      <c r="I78" s="35"/>
      <c r="J78" s="35"/>
      <c r="K78" s="35"/>
      <c r="L78" s="35"/>
      <c r="M78" s="35"/>
      <c r="N78" s="49"/>
      <c r="O78" s="49"/>
      <c r="P78" s="35"/>
      <c r="Q78" s="35"/>
    </row>
    <row r="79" spans="1:17" ht="28.5" x14ac:dyDescent="0.45">
      <c r="A79" s="119"/>
      <c r="B79" s="119"/>
      <c r="C79" s="120"/>
      <c r="D79" s="120"/>
      <c r="E79" s="120"/>
      <c r="F79" s="35"/>
      <c r="G79" s="35"/>
      <c r="H79" s="35"/>
      <c r="I79" s="35"/>
      <c r="J79" s="35"/>
      <c r="K79" s="35"/>
      <c r="L79" s="35"/>
      <c r="M79" s="35"/>
      <c r="N79" s="49"/>
      <c r="O79" s="49"/>
      <c r="P79" s="35"/>
      <c r="Q79" s="35"/>
    </row>
    <row r="80" spans="1:17" ht="28.5" x14ac:dyDescent="0.45">
      <c r="A80" s="119"/>
      <c r="B80" s="119"/>
      <c r="C80" s="120"/>
      <c r="D80" s="120"/>
      <c r="E80" s="120"/>
      <c r="F80" s="35"/>
      <c r="G80" s="35"/>
      <c r="H80" s="35"/>
      <c r="I80" s="35"/>
      <c r="J80" s="35"/>
      <c r="K80" s="35"/>
      <c r="L80" s="35"/>
      <c r="M80" s="35"/>
      <c r="N80" s="49"/>
      <c r="O80" s="49"/>
      <c r="P80" s="35"/>
      <c r="Q80" s="35"/>
    </row>
    <row r="81" spans="1:17" ht="28.5" x14ac:dyDescent="0.45">
      <c r="A81" s="119"/>
      <c r="B81" s="119"/>
      <c r="C81" s="120"/>
      <c r="D81" s="120"/>
      <c r="E81" s="120"/>
      <c r="F81" s="35"/>
      <c r="G81" s="35"/>
      <c r="H81" s="35"/>
      <c r="I81" s="35"/>
      <c r="J81" s="35"/>
      <c r="K81" s="35"/>
      <c r="L81" s="35"/>
      <c r="M81" s="35"/>
      <c r="N81" s="49"/>
      <c r="O81" s="49"/>
      <c r="P81" s="35"/>
      <c r="Q81" s="35"/>
    </row>
    <row r="82" spans="1:17" ht="28.5" x14ac:dyDescent="0.45">
      <c r="A82" s="119"/>
      <c r="B82" s="119"/>
      <c r="C82" s="120"/>
      <c r="D82" s="120"/>
      <c r="E82" s="120"/>
      <c r="F82" s="35"/>
      <c r="G82" s="35"/>
      <c r="H82" s="35"/>
      <c r="I82" s="35"/>
      <c r="J82" s="35"/>
      <c r="K82" s="35"/>
      <c r="L82" s="35"/>
      <c r="M82" s="35"/>
      <c r="N82" s="49"/>
      <c r="O82" s="49"/>
      <c r="P82" s="35"/>
      <c r="Q82" s="35"/>
    </row>
    <row r="83" spans="1:17" ht="23.25" x14ac:dyDescent="0.35">
      <c r="A83" s="120"/>
      <c r="B83" s="120"/>
      <c r="C83" s="120"/>
      <c r="D83" s="120"/>
      <c r="E83" s="120"/>
      <c r="F83" s="35"/>
      <c r="G83" s="35"/>
      <c r="H83" s="35"/>
      <c r="I83" s="35"/>
      <c r="J83" s="35"/>
      <c r="K83" s="35"/>
      <c r="L83" s="35"/>
      <c r="M83" s="35"/>
      <c r="N83" s="49"/>
      <c r="O83" s="49"/>
      <c r="P83" s="35"/>
      <c r="Q83" s="35"/>
    </row>
    <row r="84" spans="1:17" ht="23.25" x14ac:dyDescent="0.35">
      <c r="A84" s="120"/>
      <c r="B84" s="120"/>
      <c r="C84" s="120"/>
      <c r="D84" s="120"/>
      <c r="E84" s="120"/>
      <c r="F84" s="35"/>
      <c r="G84" s="35"/>
      <c r="H84" s="35"/>
      <c r="I84" s="35"/>
      <c r="J84" s="35"/>
      <c r="K84" s="35"/>
      <c r="L84" s="35"/>
      <c r="M84" s="35"/>
      <c r="N84" s="49"/>
      <c r="O84" s="49"/>
      <c r="P84" s="35"/>
      <c r="Q84" s="35"/>
    </row>
    <row r="85" spans="1:17" ht="23.25" x14ac:dyDescent="0.35">
      <c r="A85" s="120"/>
      <c r="B85" s="120"/>
      <c r="C85" s="120"/>
      <c r="D85" s="120"/>
      <c r="E85" s="120"/>
      <c r="F85" s="35"/>
      <c r="G85" s="35"/>
      <c r="H85" s="35"/>
      <c r="I85" s="35"/>
      <c r="J85" s="35"/>
      <c r="K85" s="35"/>
      <c r="L85" s="35"/>
      <c r="M85" s="35"/>
      <c r="N85" s="49"/>
      <c r="O85" s="49"/>
      <c r="P85" s="35"/>
      <c r="Q85" s="35"/>
    </row>
    <row r="86" spans="1:17" ht="23.25" x14ac:dyDescent="0.35">
      <c r="A86" s="120"/>
      <c r="B86" s="120"/>
      <c r="C86" s="120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49"/>
      <c r="O86" s="49"/>
      <c r="P86" s="35"/>
      <c r="Q86" s="35"/>
    </row>
    <row r="87" spans="1:17" ht="23.25" x14ac:dyDescent="0.35">
      <c r="A87" s="120"/>
      <c r="B87" s="120"/>
      <c r="C87" s="120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49"/>
      <c r="O87" s="49"/>
      <c r="P87" s="35"/>
      <c r="Q87" s="35"/>
    </row>
    <row r="88" spans="1:17" ht="23.25" x14ac:dyDescent="0.35">
      <c r="A88" s="120"/>
      <c r="B88" s="120"/>
      <c r="C88" s="120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49"/>
      <c r="O88" s="49"/>
      <c r="P88" s="35"/>
      <c r="Q88" s="35"/>
    </row>
    <row r="89" spans="1:17" ht="23.25" x14ac:dyDescent="0.35">
      <c r="A89" s="120"/>
      <c r="B89" s="120"/>
      <c r="C89" s="120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49"/>
      <c r="O89" s="49"/>
      <c r="P89" s="35"/>
      <c r="Q89" s="35"/>
    </row>
    <row r="90" spans="1:17" ht="23.25" x14ac:dyDescent="0.35">
      <c r="A90" s="120"/>
      <c r="B90" s="120"/>
      <c r="C90" s="120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49"/>
      <c r="O90" s="49"/>
      <c r="P90" s="35"/>
      <c r="Q90" s="35"/>
    </row>
    <row r="91" spans="1:17" ht="23.25" x14ac:dyDescent="0.35">
      <c r="A91" s="120"/>
      <c r="B91" s="120"/>
      <c r="C91" s="120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49"/>
      <c r="O91" s="49"/>
      <c r="P91" s="35"/>
      <c r="Q91" s="35"/>
    </row>
    <row r="92" spans="1:17" ht="23.25" x14ac:dyDescent="0.35">
      <c r="A92" s="120"/>
      <c r="B92" s="120"/>
      <c r="C92" s="120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49"/>
      <c r="O92" s="49"/>
      <c r="P92" s="35"/>
      <c r="Q92" s="35"/>
    </row>
    <row r="93" spans="1:17" ht="20.25" x14ac:dyDescent="0.3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49"/>
      <c r="O93" s="49"/>
      <c r="P93" s="35"/>
      <c r="Q93" s="35"/>
    </row>
    <row r="94" spans="1:17" ht="23.25" x14ac:dyDescent="0.35">
      <c r="A94" s="120"/>
      <c r="B94" s="120"/>
      <c r="C94" s="12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49"/>
      <c r="O94" s="49"/>
      <c r="P94" s="35"/>
      <c r="Q94" s="35"/>
    </row>
    <row r="95" spans="1:17" ht="23.25" x14ac:dyDescent="0.35">
      <c r="A95" s="120"/>
      <c r="B95" s="120"/>
      <c r="C95" s="120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49"/>
      <c r="O95" s="49"/>
      <c r="P95" s="35"/>
      <c r="Q95" s="35"/>
    </row>
    <row r="96" spans="1:17" ht="23.25" x14ac:dyDescent="0.35">
      <c r="A96" s="120"/>
      <c r="B96" s="120"/>
      <c r="C96" s="120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49"/>
      <c r="O96" s="49"/>
      <c r="P96" s="35"/>
      <c r="Q96" s="35"/>
    </row>
    <row r="97" spans="1:17" ht="23.25" x14ac:dyDescent="0.35">
      <c r="A97" s="120"/>
      <c r="B97" s="120"/>
      <c r="C97" s="120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49"/>
      <c r="O97" s="49"/>
      <c r="P97" s="35"/>
      <c r="Q97" s="35"/>
    </row>
    <row r="98" spans="1:17" ht="23.25" x14ac:dyDescent="0.35">
      <c r="A98" s="120"/>
      <c r="B98" s="120"/>
      <c r="C98" s="120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49"/>
      <c r="O98" s="49"/>
      <c r="P98" s="35"/>
      <c r="Q98" s="35"/>
    </row>
    <row r="99" spans="1:17" ht="23.25" x14ac:dyDescent="0.35">
      <c r="A99" s="120"/>
      <c r="B99" s="120"/>
      <c r="C99" s="120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49"/>
      <c r="O99" s="49"/>
      <c r="P99" s="35"/>
      <c r="Q99" s="35"/>
    </row>
    <row r="100" spans="1:17" ht="23.25" x14ac:dyDescent="0.35">
      <c r="A100" s="120"/>
      <c r="B100" s="120"/>
      <c r="C100" s="120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49"/>
      <c r="O100" s="49"/>
      <c r="P100" s="35"/>
      <c r="Q100" s="35"/>
    </row>
    <row r="101" spans="1:17" ht="20.25" x14ac:dyDescent="0.3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49"/>
      <c r="O101" s="49"/>
      <c r="P101" s="35"/>
      <c r="Q101" s="35"/>
    </row>
    <row r="102" spans="1:17" ht="20.25" x14ac:dyDescent="0.3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49"/>
      <c r="O102" s="49"/>
      <c r="P102" s="35"/>
      <c r="Q102" s="35"/>
    </row>
    <row r="103" spans="1:17" ht="20.25" x14ac:dyDescent="0.3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49"/>
      <c r="O103" s="49"/>
      <c r="P103" s="35"/>
      <c r="Q103" s="35"/>
    </row>
    <row r="104" spans="1:17" ht="20.25" x14ac:dyDescent="0.3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49"/>
      <c r="O104" s="49"/>
      <c r="P104" s="35"/>
      <c r="Q104" s="35"/>
    </row>
    <row r="105" spans="1:17" ht="20.25" x14ac:dyDescent="0.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49"/>
      <c r="O105" s="49"/>
      <c r="P105" s="35"/>
      <c r="Q105" s="35"/>
    </row>
    <row r="106" spans="1:17" ht="20.25" x14ac:dyDescent="0.3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49"/>
      <c r="O106" s="49"/>
      <c r="P106" s="35"/>
      <c r="Q106" s="35"/>
    </row>
    <row r="107" spans="1:17" ht="20.25" x14ac:dyDescent="0.3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49"/>
      <c r="O107" s="49"/>
      <c r="P107" s="35"/>
      <c r="Q107" s="35"/>
    </row>
    <row r="108" spans="1:17" ht="20.25" x14ac:dyDescent="0.3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49"/>
      <c r="O108" s="49"/>
      <c r="P108" s="35"/>
      <c r="Q108" s="35"/>
    </row>
    <row r="109" spans="1:17" ht="20.25" x14ac:dyDescent="0.3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49"/>
      <c r="O109" s="49"/>
      <c r="P109" s="35"/>
      <c r="Q109" s="35"/>
    </row>
    <row r="110" spans="1:17" ht="20.25" x14ac:dyDescent="0.3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49"/>
      <c r="O110" s="49"/>
      <c r="P110" s="35"/>
      <c r="Q110" s="35"/>
    </row>
    <row r="111" spans="1:17" ht="20.25" x14ac:dyDescent="0.3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49"/>
      <c r="O111" s="49"/>
      <c r="P111" s="35"/>
      <c r="Q111" s="35"/>
    </row>
    <row r="112" spans="1:17" ht="20.25" x14ac:dyDescent="0.3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49"/>
      <c r="O112" s="49"/>
      <c r="P112" s="35"/>
      <c r="Q112" s="35"/>
    </row>
    <row r="113" spans="1:17" ht="20.25" x14ac:dyDescent="0.3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49"/>
      <c r="O113" s="49"/>
      <c r="P113" s="35"/>
      <c r="Q113" s="35"/>
    </row>
    <row r="114" spans="1:17" ht="20.25" x14ac:dyDescent="0.3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49"/>
      <c r="O114" s="49"/>
      <c r="P114" s="35"/>
      <c r="Q114" s="35"/>
    </row>
    <row r="115" spans="1:17" ht="20.25" x14ac:dyDescent="0.3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49"/>
      <c r="O115" s="49"/>
      <c r="P115" s="35"/>
      <c r="Q115" s="35"/>
    </row>
    <row r="116" spans="1:17" ht="20.25" x14ac:dyDescent="0.3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49"/>
      <c r="O116" s="49"/>
      <c r="P116" s="35"/>
      <c r="Q116" s="35"/>
    </row>
    <row r="117" spans="1:17" ht="20.25" x14ac:dyDescent="0.3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49"/>
      <c r="O117" s="49"/>
      <c r="P117" s="35"/>
      <c r="Q117" s="35"/>
    </row>
    <row r="118" spans="1:17" ht="20.25" x14ac:dyDescent="0.3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49"/>
      <c r="O118" s="49"/>
      <c r="P118" s="35"/>
      <c r="Q118" s="35"/>
    </row>
    <row r="119" spans="1:17" ht="20.25" x14ac:dyDescent="0.3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49"/>
      <c r="O119" s="49"/>
      <c r="P119" s="35"/>
      <c r="Q119" s="35"/>
    </row>
    <row r="120" spans="1:17" ht="20.25" x14ac:dyDescent="0.3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49"/>
      <c r="O120" s="49"/>
      <c r="P120" s="35"/>
      <c r="Q120" s="35"/>
    </row>
    <row r="121" spans="1:17" ht="20.25" x14ac:dyDescent="0.3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49"/>
      <c r="O121" s="49"/>
      <c r="P121" s="35"/>
      <c r="Q121" s="35"/>
    </row>
    <row r="122" spans="1:17" ht="20.25" x14ac:dyDescent="0.3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49"/>
      <c r="O122" s="49"/>
      <c r="P122" s="35"/>
      <c r="Q122" s="35"/>
    </row>
    <row r="123" spans="1:17" ht="20.25" x14ac:dyDescent="0.3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49"/>
      <c r="O123" s="49"/>
      <c r="P123" s="35"/>
      <c r="Q123" s="35"/>
    </row>
    <row r="124" spans="1:17" ht="20.25" x14ac:dyDescent="0.3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49"/>
      <c r="O124" s="49"/>
      <c r="P124" s="35"/>
      <c r="Q124" s="35"/>
    </row>
    <row r="125" spans="1:17" ht="20.25" x14ac:dyDescent="0.3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49"/>
      <c r="O125" s="49"/>
      <c r="P125" s="35"/>
      <c r="Q125" s="35"/>
    </row>
    <row r="126" spans="1:17" ht="20.25" x14ac:dyDescent="0.3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49"/>
      <c r="O126" s="49"/>
      <c r="P126" s="35"/>
      <c r="Q126" s="35"/>
    </row>
    <row r="127" spans="1:17" ht="20.25" x14ac:dyDescent="0.3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49"/>
      <c r="O127" s="49"/>
      <c r="P127" s="35"/>
      <c r="Q127" s="35"/>
    </row>
    <row r="128" spans="1:17" ht="20.25" x14ac:dyDescent="0.3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49"/>
      <c r="O128" s="49"/>
      <c r="P128" s="35"/>
      <c r="Q128" s="35"/>
    </row>
    <row r="129" spans="1:17" ht="20.25" x14ac:dyDescent="0.3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49"/>
      <c r="O129" s="49"/>
      <c r="P129" s="35"/>
      <c r="Q129" s="35"/>
    </row>
    <row r="130" spans="1:17" ht="20.25" x14ac:dyDescent="0.3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49"/>
      <c r="O130" s="49"/>
      <c r="P130" s="35"/>
      <c r="Q130" s="35"/>
    </row>
    <row r="131" spans="1:17" ht="20.25" x14ac:dyDescent="0.3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49"/>
      <c r="O131" s="49"/>
      <c r="P131" s="35"/>
      <c r="Q131" s="35"/>
    </row>
    <row r="132" spans="1:17" ht="20.25" x14ac:dyDescent="0.3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49"/>
      <c r="O132" s="49"/>
      <c r="P132" s="35"/>
      <c r="Q132" s="35"/>
    </row>
    <row r="133" spans="1:17" ht="20.25" x14ac:dyDescent="0.3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49"/>
      <c r="O133" s="49"/>
      <c r="P133" s="35"/>
      <c r="Q133" s="35"/>
    </row>
    <row r="134" spans="1:17" ht="20.25" x14ac:dyDescent="0.3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49"/>
      <c r="O134" s="49"/>
      <c r="P134" s="35"/>
      <c r="Q134" s="35"/>
    </row>
    <row r="135" spans="1:17" ht="20.25" x14ac:dyDescent="0.3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49"/>
      <c r="O135" s="49"/>
      <c r="P135" s="35"/>
      <c r="Q135" s="35"/>
    </row>
    <row r="136" spans="1:17" ht="20.25" x14ac:dyDescent="0.3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49"/>
      <c r="O136" s="49"/>
      <c r="P136" s="35"/>
      <c r="Q136" s="35"/>
    </row>
    <row r="137" spans="1:17" ht="20.25" x14ac:dyDescent="0.3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49"/>
      <c r="O137" s="49"/>
      <c r="P137" s="35"/>
      <c r="Q137" s="35"/>
    </row>
    <row r="138" spans="1:17" ht="20.25" x14ac:dyDescent="0.3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49"/>
      <c r="O138" s="49"/>
      <c r="P138" s="35"/>
      <c r="Q138" s="35"/>
    </row>
    <row r="139" spans="1:17" ht="20.25" x14ac:dyDescent="0.3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49"/>
      <c r="O139" s="49"/>
      <c r="P139" s="35"/>
      <c r="Q139" s="35"/>
    </row>
    <row r="140" spans="1:17" ht="20.25" x14ac:dyDescent="0.3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49"/>
      <c r="O140" s="49"/>
      <c r="P140" s="35"/>
      <c r="Q140" s="35"/>
    </row>
    <row r="141" spans="1:17" ht="20.25" x14ac:dyDescent="0.3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49"/>
      <c r="O141" s="49"/>
      <c r="P141" s="35"/>
      <c r="Q141" s="35"/>
    </row>
    <row r="142" spans="1:17" ht="20.25" x14ac:dyDescent="0.3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49"/>
      <c r="O142" s="49"/>
      <c r="P142" s="35"/>
      <c r="Q142" s="35"/>
    </row>
    <row r="143" spans="1:17" ht="20.25" x14ac:dyDescent="0.3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49"/>
      <c r="O143" s="49"/>
      <c r="P143" s="35"/>
      <c r="Q143" s="35"/>
    </row>
    <row r="144" spans="1:17" ht="20.25" x14ac:dyDescent="0.3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49"/>
      <c r="O144" s="49"/>
      <c r="P144" s="35"/>
      <c r="Q144" s="35"/>
    </row>
    <row r="145" spans="1:17" ht="20.25" x14ac:dyDescent="0.3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49"/>
      <c r="O145" s="49"/>
      <c r="P145" s="35"/>
      <c r="Q145" s="35"/>
    </row>
    <row r="146" spans="1:17" ht="20.25" x14ac:dyDescent="0.3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49"/>
      <c r="O146" s="49"/>
      <c r="P146" s="35"/>
      <c r="Q146" s="35"/>
    </row>
    <row r="147" spans="1:17" ht="20.25" x14ac:dyDescent="0.3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49"/>
      <c r="O147" s="49"/>
      <c r="P147" s="35"/>
      <c r="Q147" s="35"/>
    </row>
    <row r="148" spans="1:17" ht="20.25" x14ac:dyDescent="0.3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49"/>
      <c r="O148" s="49"/>
      <c r="P148" s="35"/>
      <c r="Q148" s="35"/>
    </row>
    <row r="149" spans="1:17" ht="20.25" x14ac:dyDescent="0.3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49"/>
      <c r="O149" s="49"/>
      <c r="P149" s="35"/>
      <c r="Q149" s="35"/>
    </row>
    <row r="150" spans="1:17" ht="20.25" x14ac:dyDescent="0.3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49"/>
      <c r="O150" s="49"/>
      <c r="P150" s="35"/>
      <c r="Q150" s="35"/>
    </row>
    <row r="151" spans="1:17" ht="20.25" x14ac:dyDescent="0.3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49"/>
      <c r="O151" s="49"/>
      <c r="P151" s="35"/>
      <c r="Q151" s="35"/>
    </row>
    <row r="152" spans="1:17" ht="20.25" x14ac:dyDescent="0.3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49"/>
      <c r="O152" s="49"/>
      <c r="P152" s="35"/>
      <c r="Q152" s="35"/>
    </row>
    <row r="153" spans="1:17" ht="20.25" x14ac:dyDescent="0.3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49"/>
      <c r="O153" s="49"/>
      <c r="P153" s="35"/>
      <c r="Q153" s="35"/>
    </row>
    <row r="154" spans="1:17" ht="20.25" x14ac:dyDescent="0.3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49"/>
      <c r="O154" s="49"/>
      <c r="P154" s="35"/>
      <c r="Q154" s="35"/>
    </row>
    <row r="155" spans="1:17" ht="20.25" x14ac:dyDescent="0.3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49"/>
      <c r="O155" s="49"/>
      <c r="P155" s="35"/>
      <c r="Q155" s="35"/>
    </row>
    <row r="156" spans="1:17" ht="20.25" x14ac:dyDescent="0.3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49"/>
      <c r="O156" s="49"/>
      <c r="P156" s="35"/>
      <c r="Q156" s="35"/>
    </row>
    <row r="157" spans="1:17" ht="20.25" x14ac:dyDescent="0.3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49"/>
      <c r="O157" s="49"/>
      <c r="P157" s="35"/>
      <c r="Q157" s="35"/>
    </row>
    <row r="158" spans="1:17" ht="20.25" x14ac:dyDescent="0.3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49"/>
      <c r="O158" s="49"/>
      <c r="P158" s="35"/>
      <c r="Q158" s="35"/>
    </row>
    <row r="159" spans="1:17" ht="20.25" x14ac:dyDescent="0.3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49"/>
      <c r="O159" s="49"/>
      <c r="P159" s="35"/>
      <c r="Q159" s="35"/>
    </row>
    <row r="160" spans="1:17" ht="20.25" x14ac:dyDescent="0.3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49"/>
      <c r="O160" s="49"/>
      <c r="P160" s="35"/>
      <c r="Q160" s="35"/>
    </row>
    <row r="161" spans="1:17" ht="20.25" x14ac:dyDescent="0.3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49"/>
      <c r="O161" s="49"/>
      <c r="P161" s="35"/>
      <c r="Q161" s="35"/>
    </row>
    <row r="162" spans="1:17" ht="20.25" x14ac:dyDescent="0.3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49"/>
      <c r="O162" s="49"/>
      <c r="P162" s="35"/>
      <c r="Q162" s="35"/>
    </row>
    <row r="163" spans="1:17" ht="20.25" x14ac:dyDescent="0.3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49"/>
      <c r="O163" s="49"/>
      <c r="P163" s="35"/>
      <c r="Q163" s="35"/>
    </row>
    <row r="164" spans="1:17" ht="20.25" x14ac:dyDescent="0.3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49"/>
      <c r="O164" s="49"/>
      <c r="P164" s="35"/>
      <c r="Q164" s="35"/>
    </row>
    <row r="165" spans="1:17" ht="20.25" x14ac:dyDescent="0.3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49"/>
      <c r="O165" s="49"/>
      <c r="P165" s="35"/>
      <c r="Q165" s="35"/>
    </row>
    <row r="166" spans="1:17" ht="20.25" x14ac:dyDescent="0.3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49"/>
      <c r="O166" s="49"/>
      <c r="P166" s="35"/>
      <c r="Q166" s="35"/>
    </row>
    <row r="167" spans="1:17" ht="20.25" x14ac:dyDescent="0.3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49"/>
      <c r="O167" s="49"/>
      <c r="P167" s="35"/>
      <c r="Q167" s="35"/>
    </row>
    <row r="168" spans="1:17" ht="20.25" x14ac:dyDescent="0.3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49"/>
      <c r="O168" s="49"/>
      <c r="P168" s="35"/>
      <c r="Q168" s="35"/>
    </row>
    <row r="169" spans="1:17" ht="20.25" x14ac:dyDescent="0.3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49"/>
      <c r="O169" s="49"/>
      <c r="P169" s="35"/>
      <c r="Q169" s="35"/>
    </row>
    <row r="170" spans="1:17" ht="20.25" x14ac:dyDescent="0.3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49"/>
      <c r="O170" s="49"/>
      <c r="P170" s="35"/>
      <c r="Q170" s="35"/>
    </row>
    <row r="171" spans="1:17" ht="20.25" x14ac:dyDescent="0.3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49"/>
      <c r="O171" s="49"/>
      <c r="P171" s="35"/>
      <c r="Q171" s="35"/>
    </row>
    <row r="172" spans="1:17" ht="20.25" x14ac:dyDescent="0.3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49"/>
      <c r="O172" s="49"/>
      <c r="P172" s="35"/>
      <c r="Q172" s="35"/>
    </row>
    <row r="173" spans="1:17" ht="20.25" x14ac:dyDescent="0.3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49"/>
      <c r="O173" s="49"/>
      <c r="P173" s="35"/>
      <c r="Q173" s="35"/>
    </row>
    <row r="174" spans="1:17" ht="20.25" x14ac:dyDescent="0.3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49"/>
      <c r="O174" s="49"/>
      <c r="P174" s="35"/>
      <c r="Q174" s="35"/>
    </row>
    <row r="175" spans="1:17" ht="20.25" x14ac:dyDescent="0.3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49"/>
      <c r="O175" s="49"/>
      <c r="P175" s="35"/>
      <c r="Q175" s="35"/>
    </row>
    <row r="176" spans="1:17" ht="20.25" x14ac:dyDescent="0.3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49"/>
      <c r="O176" s="49"/>
      <c r="P176" s="35"/>
      <c r="Q176" s="35"/>
    </row>
    <row r="177" spans="1:17" ht="20.25" x14ac:dyDescent="0.3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49"/>
      <c r="O177" s="49"/>
      <c r="P177" s="35"/>
      <c r="Q177" s="35"/>
    </row>
    <row r="178" spans="1:17" ht="20.25" x14ac:dyDescent="0.3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49"/>
      <c r="O178" s="49"/>
      <c r="P178" s="35"/>
      <c r="Q178" s="35"/>
    </row>
    <row r="179" spans="1:17" ht="20.25" x14ac:dyDescent="0.3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49"/>
      <c r="O179" s="49"/>
      <c r="P179" s="35"/>
      <c r="Q179" s="35"/>
    </row>
    <row r="180" spans="1:17" ht="20.25" x14ac:dyDescent="0.3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49"/>
      <c r="O180" s="49"/>
      <c r="P180" s="35"/>
      <c r="Q180" s="35"/>
    </row>
    <row r="181" spans="1:17" ht="20.25" x14ac:dyDescent="0.3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49"/>
      <c r="O181" s="49"/>
      <c r="P181" s="35"/>
      <c r="Q181" s="35"/>
    </row>
    <row r="182" spans="1:17" ht="20.25" x14ac:dyDescent="0.3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49"/>
      <c r="O182" s="49"/>
      <c r="P182" s="35"/>
      <c r="Q182" s="35"/>
    </row>
    <row r="183" spans="1:17" ht="20.25" x14ac:dyDescent="0.3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49"/>
      <c r="O183" s="49"/>
      <c r="P183" s="35"/>
      <c r="Q183" s="35"/>
    </row>
    <row r="184" spans="1:17" ht="20.25" x14ac:dyDescent="0.3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49"/>
      <c r="O184" s="49"/>
      <c r="P184" s="35"/>
      <c r="Q184" s="35"/>
    </row>
    <row r="185" spans="1:17" ht="20.25" x14ac:dyDescent="0.3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49"/>
      <c r="O185" s="49"/>
      <c r="P185" s="35"/>
      <c r="Q185" s="35"/>
    </row>
    <row r="186" spans="1:17" ht="20.25" x14ac:dyDescent="0.3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49"/>
      <c r="O186" s="49"/>
      <c r="P186" s="35"/>
      <c r="Q186" s="35"/>
    </row>
    <row r="187" spans="1:17" ht="20.25" x14ac:dyDescent="0.3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49"/>
      <c r="O187" s="49"/>
      <c r="P187" s="35"/>
      <c r="Q187" s="35"/>
    </row>
    <row r="188" spans="1:17" ht="20.25" x14ac:dyDescent="0.3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49"/>
      <c r="O188" s="49"/>
      <c r="P188" s="35"/>
      <c r="Q188" s="35"/>
    </row>
    <row r="189" spans="1:17" ht="20.25" x14ac:dyDescent="0.3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49"/>
      <c r="O189" s="49"/>
      <c r="P189" s="35"/>
      <c r="Q189" s="35"/>
    </row>
    <row r="190" spans="1:17" ht="20.25" x14ac:dyDescent="0.3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49"/>
      <c r="O190" s="49"/>
      <c r="P190" s="35"/>
      <c r="Q190" s="35"/>
    </row>
    <row r="191" spans="1:17" ht="20.25" x14ac:dyDescent="0.3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49"/>
      <c r="O191" s="49"/>
      <c r="P191" s="35"/>
      <c r="Q191" s="35"/>
    </row>
    <row r="192" spans="1:17" ht="20.25" x14ac:dyDescent="0.3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49"/>
      <c r="O192" s="49"/>
      <c r="P192" s="35"/>
      <c r="Q192" s="35"/>
    </row>
    <row r="193" spans="1:17" ht="20.25" x14ac:dyDescent="0.3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49"/>
      <c r="O193" s="49"/>
      <c r="P193" s="35"/>
      <c r="Q193" s="35"/>
    </row>
    <row r="194" spans="1:17" ht="20.25" x14ac:dyDescent="0.3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49"/>
      <c r="O194" s="49"/>
      <c r="P194" s="35"/>
      <c r="Q194" s="35"/>
    </row>
    <row r="195" spans="1:17" ht="20.25" x14ac:dyDescent="0.3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49"/>
      <c r="O195" s="49"/>
      <c r="P195" s="35"/>
      <c r="Q195" s="35"/>
    </row>
    <row r="196" spans="1:17" ht="20.25" x14ac:dyDescent="0.3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49"/>
      <c r="O196" s="49"/>
      <c r="P196" s="35"/>
      <c r="Q196" s="35"/>
    </row>
    <row r="197" spans="1:17" ht="20.25" x14ac:dyDescent="0.3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49"/>
      <c r="O197" s="49"/>
      <c r="P197" s="35"/>
      <c r="Q197" s="35"/>
    </row>
    <row r="198" spans="1:17" ht="20.25" x14ac:dyDescent="0.3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49"/>
      <c r="O198" s="49"/>
      <c r="P198" s="35"/>
      <c r="Q198" s="35"/>
    </row>
    <row r="199" spans="1:17" ht="20.25" x14ac:dyDescent="0.3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49"/>
      <c r="O199" s="49"/>
      <c r="P199" s="35"/>
      <c r="Q199" s="35"/>
    </row>
    <row r="200" spans="1:17" ht="20.25" x14ac:dyDescent="0.3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49"/>
      <c r="O200" s="49"/>
      <c r="P200" s="35"/>
      <c r="Q200" s="35"/>
    </row>
    <row r="201" spans="1:17" ht="20.25" x14ac:dyDescent="0.3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49"/>
      <c r="O201" s="49"/>
      <c r="P201" s="35"/>
      <c r="Q201" s="35"/>
    </row>
    <row r="202" spans="1:17" ht="20.25" x14ac:dyDescent="0.3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49"/>
      <c r="O202" s="49"/>
      <c r="P202" s="35"/>
      <c r="Q202" s="35"/>
    </row>
    <row r="203" spans="1:17" ht="20.25" x14ac:dyDescent="0.3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49"/>
      <c r="O203" s="49"/>
      <c r="P203" s="35"/>
      <c r="Q203" s="35"/>
    </row>
    <row r="204" spans="1:17" ht="20.25" x14ac:dyDescent="0.3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49"/>
      <c r="O204" s="49"/>
      <c r="P204" s="35"/>
      <c r="Q204" s="35"/>
    </row>
    <row r="205" spans="1:17" ht="20.25" x14ac:dyDescent="0.3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49"/>
      <c r="O205" s="49"/>
      <c r="P205" s="35"/>
      <c r="Q205" s="35"/>
    </row>
    <row r="206" spans="1:17" ht="20.25" x14ac:dyDescent="0.3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49"/>
      <c r="O206" s="49"/>
      <c r="P206" s="35"/>
      <c r="Q206" s="35"/>
    </row>
    <row r="207" spans="1:17" ht="20.25" x14ac:dyDescent="0.3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49"/>
      <c r="O207" s="49"/>
      <c r="P207" s="35"/>
      <c r="Q207" s="35"/>
    </row>
    <row r="208" spans="1:17" ht="20.25" x14ac:dyDescent="0.3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49"/>
      <c r="O208" s="49"/>
      <c r="P208" s="35"/>
      <c r="Q208" s="35"/>
    </row>
    <row r="209" spans="1:17" ht="20.25" x14ac:dyDescent="0.3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49"/>
      <c r="O209" s="49"/>
      <c r="P209" s="35"/>
      <c r="Q209" s="35"/>
    </row>
    <row r="210" spans="1:17" ht="20.25" x14ac:dyDescent="0.3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49"/>
      <c r="O210" s="49"/>
      <c r="P210" s="35"/>
      <c r="Q210" s="35"/>
    </row>
    <row r="211" spans="1:17" ht="20.25" x14ac:dyDescent="0.3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49"/>
      <c r="O211" s="49"/>
      <c r="P211" s="35"/>
      <c r="Q211" s="35"/>
    </row>
    <row r="212" spans="1:17" ht="20.25" x14ac:dyDescent="0.3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49"/>
      <c r="O212" s="49"/>
      <c r="P212" s="35"/>
      <c r="Q212" s="35"/>
    </row>
    <row r="213" spans="1:17" ht="20.25" x14ac:dyDescent="0.3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49"/>
      <c r="O213" s="49"/>
      <c r="P213" s="35"/>
      <c r="Q213" s="35"/>
    </row>
    <row r="214" spans="1:17" ht="20.25" x14ac:dyDescent="0.3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49"/>
      <c r="O214" s="49"/>
      <c r="P214" s="35"/>
      <c r="Q214" s="35"/>
    </row>
    <row r="215" spans="1:17" ht="20.25" x14ac:dyDescent="0.3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49"/>
      <c r="O215" s="49"/>
      <c r="P215" s="35"/>
      <c r="Q215" s="35"/>
    </row>
    <row r="216" spans="1:17" ht="20.25" x14ac:dyDescent="0.3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49"/>
      <c r="O216" s="49"/>
      <c r="P216" s="35"/>
      <c r="Q216" s="35"/>
    </row>
    <row r="217" spans="1:17" ht="20.25" x14ac:dyDescent="0.3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49"/>
      <c r="O217" s="49"/>
      <c r="P217" s="35"/>
      <c r="Q217" s="35"/>
    </row>
    <row r="218" spans="1:17" ht="20.25" x14ac:dyDescent="0.3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49"/>
      <c r="O218" s="49"/>
      <c r="P218" s="35"/>
      <c r="Q218" s="35"/>
    </row>
    <row r="219" spans="1:17" ht="20.25" x14ac:dyDescent="0.3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49"/>
      <c r="O219" s="49"/>
      <c r="P219" s="35"/>
      <c r="Q219" s="35"/>
    </row>
    <row r="220" spans="1:17" ht="20.25" x14ac:dyDescent="0.3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49"/>
      <c r="O220" s="49"/>
      <c r="P220" s="35"/>
      <c r="Q220" s="35"/>
    </row>
    <row r="221" spans="1:17" ht="20.25" x14ac:dyDescent="0.3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49"/>
      <c r="O221" s="49"/>
      <c r="P221" s="35"/>
      <c r="Q221" s="35"/>
    </row>
    <row r="222" spans="1:17" ht="20.25" x14ac:dyDescent="0.3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49"/>
      <c r="O222" s="49"/>
      <c r="P222" s="35"/>
      <c r="Q222" s="35"/>
    </row>
    <row r="223" spans="1:17" ht="20.25" x14ac:dyDescent="0.3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49"/>
      <c r="O223" s="49"/>
      <c r="P223" s="35"/>
      <c r="Q223" s="35"/>
    </row>
    <row r="224" spans="1:17" ht="20.25" x14ac:dyDescent="0.3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49"/>
      <c r="O224" s="49"/>
      <c r="P224" s="35"/>
      <c r="Q224" s="35"/>
    </row>
    <row r="225" spans="1:17" ht="20.25" x14ac:dyDescent="0.3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49"/>
      <c r="O225" s="49"/>
      <c r="P225" s="35"/>
      <c r="Q225" s="35"/>
    </row>
    <row r="226" spans="1:17" ht="20.25" x14ac:dyDescent="0.3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49"/>
      <c r="O226" s="49"/>
      <c r="P226" s="35"/>
      <c r="Q226" s="35"/>
    </row>
    <row r="227" spans="1:17" ht="20.25" x14ac:dyDescent="0.3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49"/>
      <c r="O227" s="49"/>
      <c r="P227" s="35"/>
      <c r="Q227" s="35"/>
    </row>
    <row r="228" spans="1:17" ht="20.25" x14ac:dyDescent="0.3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49"/>
      <c r="O228" s="49"/>
      <c r="P228" s="35"/>
      <c r="Q228" s="35"/>
    </row>
    <row r="229" spans="1:17" ht="20.25" x14ac:dyDescent="0.3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49"/>
      <c r="O229" s="49"/>
      <c r="P229" s="35"/>
      <c r="Q229" s="35"/>
    </row>
    <row r="230" spans="1:17" ht="20.25" x14ac:dyDescent="0.3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49"/>
      <c r="O230" s="49"/>
      <c r="P230" s="35"/>
      <c r="Q230" s="35"/>
    </row>
    <row r="231" spans="1:17" ht="20.25" x14ac:dyDescent="0.3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49"/>
      <c r="O231" s="49"/>
      <c r="P231" s="35"/>
      <c r="Q231" s="35"/>
    </row>
    <row r="232" spans="1:17" ht="20.25" x14ac:dyDescent="0.3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49"/>
      <c r="O232" s="49"/>
      <c r="P232" s="35"/>
      <c r="Q232" s="35"/>
    </row>
    <row r="233" spans="1:17" ht="20.25" x14ac:dyDescent="0.3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49"/>
      <c r="O233" s="49"/>
      <c r="P233" s="35"/>
      <c r="Q233" s="35"/>
    </row>
    <row r="234" spans="1:17" ht="20.25" x14ac:dyDescent="0.3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49"/>
      <c r="O234" s="49"/>
      <c r="P234" s="35"/>
      <c r="Q234" s="35"/>
    </row>
    <row r="235" spans="1:17" ht="20.25" x14ac:dyDescent="0.3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49"/>
      <c r="O235" s="49"/>
      <c r="P235" s="35"/>
      <c r="Q235" s="35"/>
    </row>
    <row r="236" spans="1:17" ht="20.25" x14ac:dyDescent="0.3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49"/>
      <c r="O236" s="49"/>
      <c r="P236" s="35"/>
      <c r="Q236" s="35"/>
    </row>
    <row r="237" spans="1:17" ht="20.25" x14ac:dyDescent="0.3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49"/>
      <c r="O237" s="49"/>
      <c r="P237" s="35"/>
      <c r="Q237" s="35"/>
    </row>
    <row r="238" spans="1:17" ht="20.25" x14ac:dyDescent="0.3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49"/>
      <c r="O238" s="49"/>
      <c r="P238" s="35"/>
      <c r="Q238" s="35"/>
    </row>
    <row r="239" spans="1:17" ht="20.25" x14ac:dyDescent="0.3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49"/>
      <c r="O239" s="49"/>
      <c r="P239" s="35"/>
      <c r="Q239" s="35"/>
    </row>
    <row r="240" spans="1:17" ht="20.25" x14ac:dyDescent="0.3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49"/>
      <c r="O240" s="49"/>
      <c r="P240" s="35"/>
      <c r="Q240" s="35"/>
    </row>
    <row r="241" spans="1:17" ht="20.25" x14ac:dyDescent="0.3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49"/>
      <c r="O241" s="49"/>
      <c r="P241" s="35"/>
      <c r="Q241" s="35"/>
    </row>
    <row r="242" spans="1:17" ht="20.25" x14ac:dyDescent="0.3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49"/>
      <c r="O242" s="49"/>
      <c r="P242" s="35"/>
      <c r="Q242" s="35"/>
    </row>
    <row r="243" spans="1:17" ht="20.25" x14ac:dyDescent="0.3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49"/>
      <c r="O243" s="49"/>
      <c r="P243" s="35"/>
      <c r="Q243" s="35"/>
    </row>
    <row r="244" spans="1:17" ht="20.25" x14ac:dyDescent="0.3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49"/>
      <c r="O244" s="49"/>
      <c r="P244" s="35"/>
      <c r="Q244" s="35"/>
    </row>
    <row r="245" spans="1:17" ht="20.25" x14ac:dyDescent="0.3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49"/>
      <c r="O245" s="49"/>
      <c r="P245" s="35"/>
      <c r="Q245" s="35"/>
    </row>
    <row r="246" spans="1:17" ht="20.25" x14ac:dyDescent="0.3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49"/>
      <c r="O246" s="49"/>
      <c r="P246" s="35"/>
      <c r="Q246" s="35"/>
    </row>
    <row r="247" spans="1:17" ht="20.25" x14ac:dyDescent="0.3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49"/>
      <c r="O247" s="49"/>
      <c r="P247" s="35"/>
      <c r="Q247" s="35"/>
    </row>
    <row r="248" spans="1:17" ht="20.25" x14ac:dyDescent="0.3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49"/>
      <c r="O248" s="49"/>
      <c r="P248" s="35"/>
      <c r="Q248" s="35"/>
    </row>
    <row r="249" spans="1:17" ht="20.25" x14ac:dyDescent="0.3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49"/>
      <c r="O249" s="49"/>
      <c r="P249" s="35"/>
      <c r="Q249" s="35"/>
    </row>
    <row r="250" spans="1:17" ht="20.25" x14ac:dyDescent="0.3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49"/>
      <c r="O250" s="49"/>
      <c r="P250" s="35"/>
      <c r="Q250" s="35"/>
    </row>
    <row r="251" spans="1:17" ht="20.25" x14ac:dyDescent="0.3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49"/>
      <c r="O251" s="49"/>
      <c r="P251" s="35"/>
      <c r="Q251" s="35"/>
    </row>
    <row r="252" spans="1:17" ht="20.25" x14ac:dyDescent="0.3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49"/>
      <c r="O252" s="49"/>
      <c r="P252" s="35"/>
      <c r="Q252" s="35"/>
    </row>
    <row r="253" spans="1:17" ht="20.25" x14ac:dyDescent="0.3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49"/>
      <c r="O253" s="49"/>
      <c r="P253" s="35"/>
      <c r="Q253" s="35"/>
    </row>
    <row r="254" spans="1:17" ht="20.25" x14ac:dyDescent="0.3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49"/>
      <c r="O254" s="49"/>
      <c r="P254" s="35"/>
      <c r="Q254" s="35"/>
    </row>
    <row r="255" spans="1:17" ht="20.25" x14ac:dyDescent="0.3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49"/>
      <c r="O255" s="49"/>
      <c r="P255" s="35"/>
      <c r="Q255" s="35"/>
    </row>
    <row r="256" spans="1:17" ht="20.25" x14ac:dyDescent="0.3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49"/>
      <c r="O256" s="49"/>
      <c r="P256" s="35"/>
      <c r="Q256" s="35"/>
    </row>
    <row r="257" spans="1:17" ht="20.25" x14ac:dyDescent="0.3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49"/>
      <c r="O257" s="49"/>
      <c r="P257" s="35"/>
      <c r="Q257" s="35"/>
    </row>
    <row r="258" spans="1:17" ht="20.25" x14ac:dyDescent="0.3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9"/>
      <c r="O258" s="49"/>
      <c r="P258" s="35"/>
      <c r="Q258" s="35"/>
    </row>
    <row r="259" spans="1:17" ht="20.25" x14ac:dyDescent="0.3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49"/>
      <c r="O259" s="49"/>
      <c r="P259" s="35"/>
      <c r="Q259" s="35"/>
    </row>
    <row r="260" spans="1:17" ht="20.25" x14ac:dyDescent="0.3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49"/>
      <c r="O260" s="49"/>
      <c r="P260" s="35"/>
      <c r="Q260" s="35"/>
    </row>
    <row r="261" spans="1:17" ht="20.25" x14ac:dyDescent="0.3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49"/>
      <c r="O261" s="49"/>
      <c r="P261" s="35"/>
      <c r="Q261" s="35"/>
    </row>
    <row r="262" spans="1:17" ht="20.25" x14ac:dyDescent="0.3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49"/>
      <c r="O262" s="49"/>
      <c r="P262" s="35"/>
      <c r="Q262" s="35"/>
    </row>
    <row r="263" spans="1:17" ht="20.25" x14ac:dyDescent="0.3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49"/>
      <c r="O263" s="49"/>
      <c r="P263" s="35"/>
      <c r="Q263" s="35"/>
    </row>
    <row r="264" spans="1:17" ht="20.25" x14ac:dyDescent="0.3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49"/>
      <c r="O264" s="49"/>
      <c r="P264" s="35"/>
      <c r="Q264" s="35"/>
    </row>
    <row r="265" spans="1:17" ht="20.25" x14ac:dyDescent="0.3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49"/>
      <c r="O265" s="49"/>
      <c r="P265" s="35"/>
      <c r="Q265" s="35"/>
    </row>
    <row r="266" spans="1:17" ht="20.25" x14ac:dyDescent="0.3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49"/>
      <c r="O266" s="49"/>
      <c r="P266" s="35"/>
      <c r="Q266" s="35"/>
    </row>
    <row r="267" spans="1:17" ht="20.25" x14ac:dyDescent="0.3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49"/>
      <c r="O267" s="49"/>
      <c r="P267" s="35"/>
      <c r="Q267" s="35"/>
    </row>
    <row r="268" spans="1:17" ht="20.25" x14ac:dyDescent="0.3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49"/>
      <c r="O268" s="49"/>
      <c r="P268" s="35"/>
      <c r="Q268" s="35"/>
    </row>
    <row r="269" spans="1:17" ht="20.25" x14ac:dyDescent="0.3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49"/>
      <c r="O269" s="49"/>
      <c r="P269" s="35"/>
      <c r="Q269" s="35"/>
    </row>
    <row r="270" spans="1:17" ht="20.25" x14ac:dyDescent="0.3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49"/>
      <c r="O270" s="49"/>
      <c r="P270" s="35"/>
      <c r="Q270" s="35"/>
    </row>
    <row r="271" spans="1:17" ht="20.25" x14ac:dyDescent="0.3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49"/>
      <c r="O271" s="49"/>
      <c r="P271" s="35"/>
      <c r="Q271" s="35"/>
    </row>
    <row r="272" spans="1:17" ht="20.25" x14ac:dyDescent="0.3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49"/>
      <c r="O272" s="49"/>
      <c r="P272" s="35"/>
      <c r="Q272" s="35"/>
    </row>
    <row r="273" spans="1:17" ht="20.25" x14ac:dyDescent="0.3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49"/>
      <c r="O273" s="49"/>
      <c r="P273" s="35"/>
      <c r="Q273" s="35"/>
    </row>
    <row r="274" spans="1:17" ht="20.25" x14ac:dyDescent="0.3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49"/>
      <c r="O274" s="49"/>
      <c r="P274" s="35"/>
      <c r="Q274" s="35"/>
    </row>
    <row r="275" spans="1:17" ht="20.25" x14ac:dyDescent="0.3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49"/>
      <c r="O275" s="49"/>
      <c r="P275" s="35"/>
      <c r="Q275" s="35"/>
    </row>
    <row r="276" spans="1:17" ht="20.25" x14ac:dyDescent="0.3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49"/>
      <c r="O276" s="49"/>
      <c r="P276" s="35"/>
      <c r="Q276" s="35"/>
    </row>
    <row r="277" spans="1:17" ht="20.25" x14ac:dyDescent="0.3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49"/>
      <c r="O277" s="49"/>
      <c r="P277" s="35"/>
      <c r="Q277" s="35"/>
    </row>
    <row r="278" spans="1:17" ht="20.25" x14ac:dyDescent="0.3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49"/>
      <c r="O278" s="49"/>
      <c r="P278" s="35"/>
      <c r="Q278" s="35"/>
    </row>
    <row r="279" spans="1:17" ht="20.25" x14ac:dyDescent="0.3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49"/>
      <c r="O279" s="49"/>
      <c r="P279" s="35"/>
      <c r="Q279" s="35"/>
    </row>
    <row r="280" spans="1:17" ht="20.25" x14ac:dyDescent="0.3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49"/>
      <c r="O280" s="49"/>
      <c r="P280" s="35"/>
      <c r="Q280" s="35"/>
    </row>
    <row r="281" spans="1:17" ht="20.25" x14ac:dyDescent="0.3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49"/>
      <c r="O281" s="49"/>
      <c r="P281" s="35"/>
      <c r="Q281" s="35"/>
    </row>
    <row r="282" spans="1:17" ht="20.25" x14ac:dyDescent="0.3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49"/>
      <c r="O282" s="49"/>
      <c r="P282" s="35"/>
      <c r="Q282" s="35"/>
    </row>
    <row r="283" spans="1:17" ht="20.25" x14ac:dyDescent="0.3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49"/>
      <c r="O283" s="49"/>
      <c r="P283" s="35"/>
      <c r="Q283" s="35"/>
    </row>
    <row r="284" spans="1:17" ht="20.25" x14ac:dyDescent="0.3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49"/>
      <c r="O284" s="49"/>
      <c r="P284" s="35"/>
      <c r="Q284" s="35"/>
    </row>
    <row r="285" spans="1:17" ht="20.25" x14ac:dyDescent="0.3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49"/>
      <c r="O285" s="49"/>
      <c r="P285" s="35"/>
      <c r="Q285" s="35"/>
    </row>
    <row r="286" spans="1:17" ht="20.25" x14ac:dyDescent="0.3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49"/>
      <c r="O286" s="49"/>
      <c r="P286" s="35"/>
      <c r="Q286" s="35"/>
    </row>
    <row r="287" spans="1:17" ht="20.25" x14ac:dyDescent="0.3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49"/>
      <c r="O287" s="49"/>
      <c r="P287" s="35"/>
      <c r="Q287" s="35"/>
    </row>
    <row r="288" spans="1:17" ht="20.25" x14ac:dyDescent="0.3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49"/>
      <c r="O288" s="49"/>
      <c r="P288" s="35"/>
      <c r="Q288" s="35"/>
    </row>
    <row r="289" spans="1:17" ht="20.25" x14ac:dyDescent="0.3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49"/>
      <c r="O289" s="49"/>
      <c r="P289" s="35"/>
      <c r="Q289" s="35"/>
    </row>
    <row r="290" spans="1:17" ht="20.25" x14ac:dyDescent="0.3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49"/>
      <c r="O290" s="49"/>
      <c r="P290" s="35"/>
      <c r="Q290" s="35"/>
    </row>
    <row r="291" spans="1:17" ht="20.25" x14ac:dyDescent="0.3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49"/>
      <c r="O291" s="49"/>
      <c r="P291" s="35"/>
      <c r="Q291" s="35"/>
    </row>
    <row r="292" spans="1:17" ht="20.25" x14ac:dyDescent="0.3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49"/>
      <c r="O292" s="49"/>
      <c r="P292" s="35"/>
      <c r="Q292" s="35"/>
    </row>
    <row r="293" spans="1:17" ht="20.25" x14ac:dyDescent="0.3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49"/>
      <c r="O293" s="49"/>
      <c r="P293" s="35"/>
      <c r="Q293" s="35"/>
    </row>
    <row r="294" spans="1:17" ht="20.25" x14ac:dyDescent="0.3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49"/>
      <c r="O294" s="49"/>
      <c r="P294" s="35"/>
      <c r="Q294" s="35"/>
    </row>
    <row r="295" spans="1:17" ht="20.25" x14ac:dyDescent="0.3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49"/>
      <c r="O295" s="49"/>
      <c r="P295" s="35"/>
      <c r="Q295" s="35"/>
    </row>
    <row r="296" spans="1:17" ht="20.25" x14ac:dyDescent="0.3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49"/>
      <c r="O296" s="49"/>
      <c r="P296" s="35"/>
      <c r="Q296" s="35"/>
    </row>
    <row r="297" spans="1:17" ht="20.25" x14ac:dyDescent="0.3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49"/>
      <c r="O297" s="49"/>
      <c r="P297" s="35"/>
      <c r="Q297" s="35"/>
    </row>
    <row r="298" spans="1:17" ht="20.25" x14ac:dyDescent="0.3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49"/>
      <c r="O298" s="49"/>
      <c r="P298" s="35"/>
      <c r="Q298" s="35"/>
    </row>
    <row r="299" spans="1:17" ht="20.25" x14ac:dyDescent="0.3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49"/>
      <c r="O299" s="49"/>
      <c r="P299" s="35"/>
      <c r="Q299" s="35"/>
    </row>
    <row r="300" spans="1:17" ht="20.25" x14ac:dyDescent="0.3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49"/>
      <c r="O300" s="49"/>
      <c r="P300" s="35"/>
      <c r="Q300" s="35"/>
    </row>
    <row r="301" spans="1:17" ht="20.25" x14ac:dyDescent="0.3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49"/>
      <c r="O301" s="49"/>
      <c r="P301" s="35"/>
      <c r="Q301" s="35"/>
    </row>
    <row r="302" spans="1:17" ht="20.25" x14ac:dyDescent="0.3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49"/>
      <c r="O302" s="49"/>
      <c r="P302" s="35"/>
      <c r="Q302" s="35"/>
    </row>
    <row r="303" spans="1:17" ht="20.25" x14ac:dyDescent="0.3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49"/>
      <c r="O303" s="49"/>
      <c r="P303" s="35"/>
      <c r="Q303" s="35"/>
    </row>
    <row r="304" spans="1:17" ht="20.25" x14ac:dyDescent="0.3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49"/>
      <c r="O304" s="49"/>
      <c r="P304" s="35"/>
      <c r="Q304" s="35"/>
    </row>
    <row r="305" spans="1:17" ht="20.25" x14ac:dyDescent="0.3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49"/>
      <c r="O305" s="49"/>
      <c r="P305" s="35"/>
      <c r="Q305" s="35"/>
    </row>
    <row r="306" spans="1:17" ht="20.25" x14ac:dyDescent="0.3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49"/>
      <c r="O306" s="49"/>
      <c r="P306" s="35"/>
      <c r="Q306" s="35"/>
    </row>
    <row r="307" spans="1:17" ht="20.25" x14ac:dyDescent="0.3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49"/>
      <c r="O307" s="49"/>
      <c r="P307" s="35"/>
      <c r="Q307" s="35"/>
    </row>
    <row r="308" spans="1:17" ht="20.25" x14ac:dyDescent="0.3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49"/>
      <c r="O308" s="49"/>
      <c r="P308" s="35"/>
      <c r="Q308" s="35"/>
    </row>
    <row r="309" spans="1:17" ht="20.25" x14ac:dyDescent="0.3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49"/>
      <c r="O309" s="49"/>
      <c r="P309" s="35"/>
      <c r="Q309" s="35"/>
    </row>
    <row r="310" spans="1:17" ht="20.25" x14ac:dyDescent="0.3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49"/>
      <c r="O310" s="49"/>
      <c r="P310" s="35"/>
      <c r="Q310" s="35"/>
    </row>
    <row r="311" spans="1:17" ht="20.25" x14ac:dyDescent="0.3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49"/>
      <c r="O311" s="49"/>
      <c r="P311" s="35"/>
      <c r="Q311" s="35"/>
    </row>
    <row r="312" spans="1:17" ht="20.25" x14ac:dyDescent="0.3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49"/>
      <c r="O312" s="49"/>
      <c r="P312" s="35"/>
      <c r="Q312" s="35"/>
    </row>
    <row r="313" spans="1:17" ht="20.25" x14ac:dyDescent="0.3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49"/>
      <c r="O313" s="49"/>
      <c r="P313" s="35"/>
      <c r="Q313" s="35"/>
    </row>
    <row r="314" spans="1:17" ht="20.25" x14ac:dyDescent="0.3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49"/>
      <c r="O314" s="49"/>
      <c r="P314" s="35"/>
      <c r="Q314" s="35"/>
    </row>
    <row r="315" spans="1:17" ht="20.25" x14ac:dyDescent="0.3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49"/>
      <c r="O315" s="49"/>
      <c r="P315" s="35"/>
      <c r="Q315" s="35"/>
    </row>
    <row r="316" spans="1:17" ht="20.25" x14ac:dyDescent="0.3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49"/>
      <c r="O316" s="49"/>
      <c r="P316" s="35"/>
      <c r="Q316" s="35"/>
    </row>
    <row r="317" spans="1:17" ht="20.25" x14ac:dyDescent="0.3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49"/>
      <c r="O317" s="49"/>
      <c r="P317" s="35"/>
      <c r="Q317" s="35"/>
    </row>
    <row r="318" spans="1:17" ht="20.25" x14ac:dyDescent="0.3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49"/>
      <c r="O318" s="49"/>
      <c r="P318" s="35"/>
      <c r="Q318" s="35"/>
    </row>
    <row r="319" spans="1:17" ht="20.25" x14ac:dyDescent="0.3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49"/>
      <c r="O319" s="49"/>
      <c r="P319" s="35"/>
      <c r="Q319" s="35"/>
    </row>
    <row r="320" spans="1:17" ht="20.25" x14ac:dyDescent="0.3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49"/>
      <c r="O320" s="49"/>
      <c r="P320" s="35"/>
      <c r="Q320" s="35"/>
    </row>
    <row r="321" spans="1:17" ht="20.25" x14ac:dyDescent="0.3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49"/>
      <c r="O321" s="49"/>
      <c r="P321" s="35"/>
      <c r="Q321" s="35"/>
    </row>
    <row r="322" spans="1:17" ht="20.25" x14ac:dyDescent="0.3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49"/>
      <c r="O322" s="49"/>
      <c r="P322" s="35"/>
      <c r="Q322" s="35"/>
    </row>
    <row r="323" spans="1:17" ht="20.25" x14ac:dyDescent="0.3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49"/>
      <c r="O323" s="49"/>
      <c r="P323" s="35"/>
      <c r="Q323" s="35"/>
    </row>
    <row r="324" spans="1:17" ht="20.25" x14ac:dyDescent="0.3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49"/>
      <c r="O324" s="49"/>
      <c r="P324" s="35"/>
      <c r="Q324" s="35"/>
    </row>
    <row r="325" spans="1:17" ht="20.25" x14ac:dyDescent="0.3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49"/>
      <c r="O325" s="49"/>
      <c r="P325" s="35"/>
      <c r="Q325" s="35"/>
    </row>
    <row r="326" spans="1:17" ht="20.25" x14ac:dyDescent="0.3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49"/>
      <c r="O326" s="49"/>
      <c r="P326" s="35"/>
      <c r="Q326" s="35"/>
    </row>
    <row r="327" spans="1:17" ht="20.25" x14ac:dyDescent="0.3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49"/>
      <c r="O327" s="49"/>
      <c r="P327" s="35"/>
      <c r="Q327" s="35"/>
    </row>
    <row r="328" spans="1:17" ht="20.25" x14ac:dyDescent="0.3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49"/>
      <c r="O328" s="49"/>
      <c r="P328" s="35"/>
      <c r="Q328" s="35"/>
    </row>
    <row r="329" spans="1:17" ht="20.25" x14ac:dyDescent="0.3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49"/>
      <c r="O329" s="49"/>
      <c r="P329" s="35"/>
      <c r="Q329" s="35"/>
    </row>
    <row r="330" spans="1:17" ht="20.25" x14ac:dyDescent="0.3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49"/>
      <c r="O330" s="49"/>
      <c r="P330" s="35"/>
      <c r="Q330" s="35"/>
    </row>
    <row r="331" spans="1:17" ht="20.25" x14ac:dyDescent="0.3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49"/>
      <c r="O331" s="49"/>
      <c r="P331" s="35"/>
      <c r="Q331" s="35"/>
    </row>
    <row r="332" spans="1:17" ht="20.25" x14ac:dyDescent="0.3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49"/>
      <c r="O332" s="49"/>
      <c r="P332" s="35"/>
      <c r="Q332" s="35"/>
    </row>
    <row r="333" spans="1:17" ht="20.25" x14ac:dyDescent="0.3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49"/>
      <c r="O333" s="49"/>
      <c r="P333" s="35"/>
      <c r="Q333" s="35"/>
    </row>
    <row r="334" spans="1:17" ht="20.25" x14ac:dyDescent="0.3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49"/>
      <c r="O334" s="49"/>
      <c r="P334" s="35"/>
      <c r="Q334" s="35"/>
    </row>
    <row r="335" spans="1:17" ht="20.25" x14ac:dyDescent="0.3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49"/>
      <c r="O335" s="49"/>
      <c r="P335" s="35"/>
      <c r="Q335" s="35"/>
    </row>
    <row r="336" spans="1:17" ht="20.25" x14ac:dyDescent="0.3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49"/>
      <c r="O336" s="49"/>
      <c r="P336" s="35"/>
      <c r="Q336" s="35"/>
    </row>
    <row r="337" spans="1:17" ht="20.25" x14ac:dyDescent="0.3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49"/>
      <c r="O337" s="49"/>
      <c r="P337" s="35"/>
      <c r="Q337" s="35"/>
    </row>
    <row r="338" spans="1:17" ht="20.25" x14ac:dyDescent="0.3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49"/>
      <c r="O338" s="49"/>
      <c r="P338" s="35"/>
      <c r="Q338" s="35"/>
    </row>
    <row r="339" spans="1:17" ht="20.25" x14ac:dyDescent="0.3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49"/>
      <c r="O339" s="49"/>
      <c r="P339" s="35"/>
      <c r="Q339" s="35"/>
    </row>
    <row r="340" spans="1:17" ht="20.25" x14ac:dyDescent="0.3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49"/>
      <c r="O340" s="49"/>
      <c r="P340" s="35"/>
      <c r="Q340" s="35"/>
    </row>
    <row r="341" spans="1:17" ht="20.25" x14ac:dyDescent="0.3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49"/>
      <c r="O341" s="49"/>
      <c r="P341" s="35"/>
      <c r="Q341" s="35"/>
    </row>
    <row r="342" spans="1:17" ht="20.25" x14ac:dyDescent="0.3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49"/>
      <c r="O342" s="49"/>
      <c r="P342" s="35"/>
      <c r="Q342" s="35"/>
    </row>
    <row r="343" spans="1:17" ht="20.25" x14ac:dyDescent="0.3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49"/>
      <c r="O343" s="49"/>
      <c r="P343" s="35"/>
      <c r="Q343" s="35"/>
    </row>
    <row r="344" spans="1:17" ht="20.25" x14ac:dyDescent="0.3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49"/>
      <c r="O344" s="49"/>
      <c r="P344" s="35"/>
      <c r="Q344" s="35"/>
    </row>
    <row r="345" spans="1:17" ht="20.25" x14ac:dyDescent="0.3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49"/>
      <c r="O345" s="49"/>
      <c r="P345" s="35"/>
      <c r="Q345" s="35"/>
    </row>
    <row r="346" spans="1:17" ht="20.25" x14ac:dyDescent="0.3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49"/>
      <c r="O346" s="49"/>
      <c r="P346" s="35"/>
      <c r="Q346" s="35"/>
    </row>
    <row r="347" spans="1:17" ht="20.25" x14ac:dyDescent="0.3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49"/>
      <c r="O347" s="49"/>
      <c r="P347" s="35"/>
      <c r="Q347" s="35"/>
    </row>
    <row r="348" spans="1:17" ht="20.25" x14ac:dyDescent="0.3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49"/>
      <c r="O348" s="49"/>
      <c r="P348" s="35"/>
      <c r="Q348" s="35"/>
    </row>
    <row r="349" spans="1:17" ht="20.25" x14ac:dyDescent="0.3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49"/>
      <c r="O349" s="49"/>
      <c r="P349" s="35"/>
      <c r="Q349" s="35"/>
    </row>
    <row r="350" spans="1:17" ht="20.25" x14ac:dyDescent="0.3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49"/>
      <c r="O350" s="49"/>
      <c r="P350" s="35"/>
      <c r="Q350" s="35"/>
    </row>
    <row r="351" spans="1:17" ht="20.25" x14ac:dyDescent="0.3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49"/>
      <c r="O351" s="49"/>
      <c r="P351" s="35"/>
      <c r="Q351" s="35"/>
    </row>
    <row r="352" spans="1:17" ht="20.25" x14ac:dyDescent="0.3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49"/>
      <c r="O352" s="49"/>
      <c r="P352" s="35"/>
      <c r="Q352" s="35"/>
    </row>
    <row r="353" spans="1:17" ht="20.25" x14ac:dyDescent="0.3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49"/>
      <c r="O353" s="49"/>
      <c r="P353" s="35"/>
      <c r="Q353" s="35"/>
    </row>
    <row r="354" spans="1:17" ht="20.25" x14ac:dyDescent="0.3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49"/>
      <c r="O354" s="49"/>
      <c r="P354" s="35"/>
      <c r="Q354" s="35"/>
    </row>
    <row r="355" spans="1:17" ht="20.25" x14ac:dyDescent="0.3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49"/>
      <c r="O355" s="49"/>
      <c r="P355" s="35"/>
      <c r="Q355" s="35"/>
    </row>
    <row r="356" spans="1:17" ht="20.25" x14ac:dyDescent="0.3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49"/>
      <c r="O356" s="49"/>
      <c r="P356" s="35"/>
      <c r="Q356" s="35"/>
    </row>
    <row r="357" spans="1:17" ht="20.25" x14ac:dyDescent="0.3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49"/>
      <c r="O357" s="49"/>
      <c r="P357" s="35"/>
      <c r="Q357" s="35"/>
    </row>
    <row r="358" spans="1:17" ht="20.25" x14ac:dyDescent="0.3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49"/>
      <c r="O358" s="49"/>
      <c r="P358" s="35"/>
      <c r="Q358" s="35"/>
    </row>
    <row r="359" spans="1:17" ht="20.25" x14ac:dyDescent="0.3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49"/>
      <c r="O359" s="49"/>
      <c r="P359" s="35"/>
      <c r="Q359" s="35"/>
    </row>
    <row r="360" spans="1:17" ht="20.25" x14ac:dyDescent="0.3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49"/>
      <c r="O360" s="49"/>
      <c r="P360" s="35"/>
      <c r="Q360" s="35"/>
    </row>
    <row r="361" spans="1:17" ht="20.25" x14ac:dyDescent="0.3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49"/>
      <c r="O361" s="49"/>
      <c r="P361" s="35"/>
      <c r="Q361" s="35"/>
    </row>
    <row r="362" spans="1:17" ht="20.25" x14ac:dyDescent="0.3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49"/>
      <c r="O362" s="49"/>
      <c r="P362" s="35"/>
      <c r="Q362" s="35"/>
    </row>
    <row r="363" spans="1:17" ht="20.25" x14ac:dyDescent="0.3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49"/>
      <c r="O363" s="49"/>
      <c r="P363" s="35"/>
      <c r="Q363" s="35"/>
    </row>
    <row r="364" spans="1:17" ht="20.25" x14ac:dyDescent="0.3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49"/>
      <c r="O364" s="49"/>
      <c r="P364" s="35"/>
      <c r="Q364" s="35"/>
    </row>
    <row r="365" spans="1:17" ht="20.25" x14ac:dyDescent="0.3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49"/>
      <c r="O365" s="49"/>
      <c r="P365" s="35"/>
      <c r="Q365" s="35"/>
    </row>
    <row r="366" spans="1:17" ht="20.25" x14ac:dyDescent="0.3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49"/>
      <c r="O366" s="49"/>
      <c r="P366" s="35"/>
      <c r="Q366" s="35"/>
    </row>
    <row r="367" spans="1:17" ht="20.25" x14ac:dyDescent="0.3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49"/>
      <c r="O367" s="49"/>
      <c r="P367" s="35"/>
      <c r="Q367" s="35"/>
    </row>
    <row r="368" spans="1:17" ht="20.25" x14ac:dyDescent="0.3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49"/>
      <c r="O368" s="49"/>
      <c r="P368" s="35"/>
      <c r="Q368" s="35"/>
    </row>
    <row r="369" spans="1:17" ht="20.25" x14ac:dyDescent="0.3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49"/>
      <c r="O369" s="49"/>
      <c r="P369" s="35"/>
      <c r="Q369" s="35"/>
    </row>
    <row r="370" spans="1:17" ht="20.25" x14ac:dyDescent="0.3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49"/>
      <c r="O370" s="49"/>
      <c r="P370" s="35"/>
      <c r="Q370" s="35"/>
    </row>
    <row r="371" spans="1:17" ht="20.25" x14ac:dyDescent="0.3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49"/>
      <c r="O371" s="49"/>
      <c r="P371" s="35"/>
      <c r="Q371" s="35"/>
    </row>
    <row r="372" spans="1:17" ht="20.25" x14ac:dyDescent="0.3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49"/>
      <c r="O372" s="49"/>
      <c r="P372" s="35"/>
      <c r="Q372" s="35"/>
    </row>
    <row r="373" spans="1:17" ht="20.25" x14ac:dyDescent="0.3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49"/>
      <c r="O373" s="49"/>
      <c r="P373" s="35"/>
      <c r="Q373" s="35"/>
    </row>
    <row r="374" spans="1:17" ht="20.25" x14ac:dyDescent="0.3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49"/>
      <c r="O374" s="49"/>
      <c r="P374" s="35"/>
      <c r="Q374" s="35"/>
    </row>
    <row r="375" spans="1:17" ht="20.25" x14ac:dyDescent="0.3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49"/>
      <c r="O375" s="49"/>
      <c r="P375" s="35"/>
      <c r="Q375" s="35"/>
    </row>
    <row r="376" spans="1:17" ht="20.25" x14ac:dyDescent="0.3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49"/>
      <c r="O376" s="49"/>
      <c r="P376" s="35"/>
      <c r="Q376" s="35"/>
    </row>
    <row r="377" spans="1:17" ht="20.25" x14ac:dyDescent="0.3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49"/>
      <c r="O377" s="49"/>
      <c r="P377" s="35"/>
      <c r="Q377" s="35"/>
    </row>
    <row r="378" spans="1:17" ht="20.25" x14ac:dyDescent="0.3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49"/>
      <c r="O378" s="49"/>
      <c r="P378" s="35"/>
      <c r="Q378" s="35"/>
    </row>
    <row r="379" spans="1:17" ht="20.25" x14ac:dyDescent="0.3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49"/>
      <c r="O379" s="49"/>
      <c r="P379" s="35"/>
      <c r="Q379" s="35"/>
    </row>
    <row r="380" spans="1:17" ht="20.25" x14ac:dyDescent="0.3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49"/>
      <c r="O380" s="49"/>
      <c r="P380" s="35"/>
      <c r="Q380" s="35"/>
    </row>
    <row r="381" spans="1:17" ht="20.25" x14ac:dyDescent="0.3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49"/>
      <c r="O381" s="49"/>
      <c r="P381" s="35"/>
      <c r="Q381" s="35"/>
    </row>
    <row r="382" spans="1:17" ht="20.25" x14ac:dyDescent="0.3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49"/>
      <c r="O382" s="49"/>
      <c r="P382" s="35"/>
      <c r="Q382" s="35"/>
    </row>
    <row r="383" spans="1:17" ht="20.25" x14ac:dyDescent="0.3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49"/>
      <c r="O383" s="49"/>
      <c r="P383" s="35"/>
      <c r="Q383" s="35"/>
    </row>
    <row r="384" spans="1:17" ht="20.25" x14ac:dyDescent="0.3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49"/>
      <c r="O384" s="49"/>
      <c r="P384" s="35"/>
      <c r="Q384" s="35"/>
    </row>
    <row r="385" spans="1:17" ht="20.25" x14ac:dyDescent="0.3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49"/>
      <c r="O385" s="49"/>
      <c r="P385" s="35"/>
      <c r="Q385" s="35"/>
    </row>
    <row r="386" spans="1:17" ht="20.25" x14ac:dyDescent="0.3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49"/>
      <c r="O386" s="49"/>
      <c r="P386" s="35"/>
      <c r="Q386" s="35"/>
    </row>
    <row r="387" spans="1:17" ht="20.25" x14ac:dyDescent="0.3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49"/>
      <c r="O387" s="49"/>
      <c r="P387" s="35"/>
      <c r="Q387" s="35"/>
    </row>
    <row r="388" spans="1:17" ht="20.25" x14ac:dyDescent="0.3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49"/>
      <c r="O388" s="49"/>
      <c r="P388" s="35"/>
      <c r="Q388" s="35"/>
    </row>
    <row r="389" spans="1:17" ht="20.25" x14ac:dyDescent="0.3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49"/>
      <c r="O389" s="49"/>
      <c r="P389" s="35"/>
      <c r="Q389" s="35"/>
    </row>
    <row r="390" spans="1:17" ht="20.25" x14ac:dyDescent="0.3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49"/>
      <c r="O390" s="49"/>
      <c r="P390" s="35"/>
      <c r="Q390" s="35"/>
    </row>
    <row r="391" spans="1:17" ht="20.25" x14ac:dyDescent="0.3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49"/>
      <c r="O391" s="49"/>
      <c r="P391" s="35"/>
      <c r="Q391" s="35"/>
    </row>
    <row r="392" spans="1:17" ht="20.25" x14ac:dyDescent="0.3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49"/>
      <c r="O392" s="49"/>
      <c r="P392" s="35"/>
      <c r="Q392" s="35"/>
    </row>
    <row r="393" spans="1:17" ht="20.25" x14ac:dyDescent="0.3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49"/>
      <c r="O393" s="49"/>
      <c r="P393" s="35"/>
      <c r="Q393" s="35"/>
    </row>
    <row r="394" spans="1:17" ht="20.25" x14ac:dyDescent="0.3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49"/>
      <c r="O394" s="49"/>
      <c r="P394" s="35"/>
      <c r="Q394" s="35"/>
    </row>
    <row r="395" spans="1:17" ht="20.25" x14ac:dyDescent="0.3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49"/>
      <c r="O395" s="49"/>
      <c r="P395" s="35"/>
      <c r="Q395" s="35"/>
    </row>
    <row r="396" spans="1:17" ht="20.25" x14ac:dyDescent="0.3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49"/>
      <c r="O396" s="49"/>
      <c r="P396" s="35"/>
      <c r="Q396" s="35"/>
    </row>
    <row r="397" spans="1:17" ht="20.25" x14ac:dyDescent="0.3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49"/>
      <c r="O397" s="49"/>
      <c r="P397" s="35"/>
      <c r="Q397" s="35"/>
    </row>
    <row r="398" spans="1:17" ht="20.25" x14ac:dyDescent="0.3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49"/>
      <c r="O398" s="49"/>
      <c r="P398" s="35"/>
      <c r="Q398" s="35"/>
    </row>
    <row r="399" spans="1:17" ht="20.25" x14ac:dyDescent="0.3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49"/>
      <c r="O399" s="49"/>
      <c r="P399" s="35"/>
      <c r="Q399" s="35"/>
    </row>
    <row r="400" spans="1:17" ht="20.25" x14ac:dyDescent="0.3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49"/>
      <c r="O400" s="49"/>
      <c r="P400" s="35"/>
      <c r="Q400" s="35"/>
    </row>
    <row r="401" spans="1:17" ht="20.25" x14ac:dyDescent="0.3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49"/>
      <c r="O401" s="49"/>
      <c r="P401" s="35"/>
      <c r="Q401" s="35"/>
    </row>
    <row r="402" spans="1:17" ht="20.25" x14ac:dyDescent="0.3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49"/>
      <c r="O402" s="49"/>
      <c r="P402" s="35"/>
      <c r="Q402" s="35"/>
    </row>
    <row r="403" spans="1:17" ht="20.25" x14ac:dyDescent="0.3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49"/>
      <c r="O403" s="49"/>
      <c r="P403" s="35"/>
      <c r="Q403" s="35"/>
    </row>
    <row r="404" spans="1:17" ht="20.25" x14ac:dyDescent="0.3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49"/>
      <c r="O404" s="49"/>
      <c r="P404" s="35"/>
      <c r="Q404" s="35"/>
    </row>
    <row r="405" spans="1:17" ht="20.25" x14ac:dyDescent="0.3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49"/>
      <c r="O405" s="49"/>
      <c r="P405" s="35"/>
      <c r="Q405" s="35"/>
    </row>
    <row r="406" spans="1:17" ht="20.25" x14ac:dyDescent="0.3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49"/>
      <c r="O406" s="49"/>
      <c r="P406" s="35"/>
      <c r="Q406" s="35"/>
    </row>
    <row r="407" spans="1:17" ht="20.25" x14ac:dyDescent="0.3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49"/>
      <c r="O407" s="49"/>
      <c r="P407" s="35"/>
      <c r="Q407" s="35"/>
    </row>
    <row r="408" spans="1:17" ht="20.25" x14ac:dyDescent="0.3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49"/>
      <c r="O408" s="49"/>
      <c r="P408" s="35"/>
      <c r="Q408" s="35"/>
    </row>
    <row r="409" spans="1:17" ht="20.25" x14ac:dyDescent="0.3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49"/>
      <c r="O409" s="49"/>
      <c r="P409" s="35"/>
      <c r="Q409" s="35"/>
    </row>
    <row r="410" spans="1:17" ht="20.25" x14ac:dyDescent="0.3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49"/>
      <c r="O410" s="49"/>
      <c r="P410" s="35"/>
      <c r="Q410" s="35"/>
    </row>
    <row r="411" spans="1:17" ht="20.25" x14ac:dyDescent="0.3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49"/>
      <c r="O411" s="49"/>
      <c r="P411" s="35"/>
      <c r="Q411" s="35"/>
    </row>
    <row r="412" spans="1:17" ht="20.25" x14ac:dyDescent="0.3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49"/>
      <c r="O412" s="49"/>
      <c r="P412" s="35"/>
      <c r="Q412" s="35"/>
    </row>
    <row r="413" spans="1:17" ht="20.25" x14ac:dyDescent="0.3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49"/>
      <c r="O413" s="49"/>
      <c r="P413" s="35"/>
      <c r="Q413" s="35"/>
    </row>
    <row r="414" spans="1:17" ht="20.25" x14ac:dyDescent="0.3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49"/>
      <c r="O414" s="49"/>
      <c r="P414" s="35"/>
      <c r="Q414" s="35"/>
    </row>
    <row r="415" spans="1:17" ht="20.25" x14ac:dyDescent="0.3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49"/>
      <c r="O415" s="49"/>
      <c r="P415" s="35"/>
      <c r="Q415" s="35"/>
    </row>
    <row r="416" spans="1:17" ht="20.25" x14ac:dyDescent="0.3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49"/>
      <c r="O416" s="49"/>
      <c r="P416" s="35"/>
      <c r="Q416" s="35"/>
    </row>
    <row r="417" spans="1:17" ht="20.25" x14ac:dyDescent="0.3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49"/>
      <c r="O417" s="49"/>
      <c r="P417" s="35"/>
      <c r="Q417" s="35"/>
    </row>
    <row r="418" spans="1:17" ht="20.25" x14ac:dyDescent="0.3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49"/>
      <c r="O418" s="49"/>
      <c r="P418" s="35"/>
      <c r="Q418" s="35"/>
    </row>
    <row r="419" spans="1:17" ht="20.25" x14ac:dyDescent="0.3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49"/>
      <c r="O419" s="49"/>
      <c r="P419" s="35"/>
      <c r="Q419" s="35"/>
    </row>
    <row r="420" spans="1:17" ht="20.25" x14ac:dyDescent="0.3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49"/>
      <c r="O420" s="49"/>
      <c r="P420" s="35"/>
      <c r="Q420" s="35"/>
    </row>
    <row r="421" spans="1:17" ht="20.25" x14ac:dyDescent="0.3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49"/>
      <c r="O421" s="49"/>
      <c r="P421" s="35"/>
      <c r="Q421" s="35"/>
    </row>
    <row r="422" spans="1:17" ht="20.25" x14ac:dyDescent="0.3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49"/>
      <c r="O422" s="49"/>
      <c r="P422" s="35"/>
      <c r="Q422" s="35"/>
    </row>
    <row r="423" spans="1:17" ht="20.25" x14ac:dyDescent="0.3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49"/>
      <c r="O423" s="49"/>
      <c r="P423" s="35"/>
      <c r="Q423" s="35"/>
    </row>
    <row r="424" spans="1:17" ht="20.25" x14ac:dyDescent="0.3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49"/>
      <c r="O424" s="49"/>
      <c r="P424" s="35"/>
      <c r="Q424" s="35"/>
    </row>
    <row r="425" spans="1:17" ht="20.25" x14ac:dyDescent="0.3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49"/>
      <c r="O425" s="49"/>
      <c r="P425" s="35"/>
      <c r="Q425" s="35"/>
    </row>
    <row r="426" spans="1:17" ht="20.25" x14ac:dyDescent="0.3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49"/>
      <c r="O426" s="49"/>
      <c r="P426" s="35"/>
      <c r="Q426" s="35"/>
    </row>
    <row r="427" spans="1:17" ht="20.25" x14ac:dyDescent="0.3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49"/>
      <c r="O427" s="49"/>
      <c r="P427" s="35"/>
      <c r="Q427" s="35"/>
    </row>
    <row r="428" spans="1:17" ht="20.25" x14ac:dyDescent="0.3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49"/>
      <c r="O428" s="49"/>
      <c r="P428" s="35"/>
      <c r="Q428" s="35"/>
    </row>
    <row r="429" spans="1:17" ht="20.25" x14ac:dyDescent="0.3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49"/>
      <c r="O429" s="49"/>
      <c r="P429" s="35"/>
      <c r="Q429" s="35"/>
    </row>
    <row r="430" spans="1:17" ht="20.25" x14ac:dyDescent="0.3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49"/>
      <c r="O430" s="49"/>
      <c r="P430" s="35"/>
      <c r="Q430" s="35"/>
    </row>
    <row r="431" spans="1:17" ht="20.25" x14ac:dyDescent="0.3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49"/>
      <c r="O431" s="49"/>
      <c r="P431" s="35"/>
      <c r="Q431" s="35"/>
    </row>
    <row r="432" spans="1:17" ht="20.25" x14ac:dyDescent="0.3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49"/>
      <c r="O432" s="49"/>
      <c r="P432" s="35"/>
      <c r="Q432" s="35"/>
    </row>
    <row r="433" spans="1:17" ht="20.25" x14ac:dyDescent="0.3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49"/>
      <c r="O433" s="49"/>
      <c r="P433" s="35"/>
      <c r="Q433" s="35"/>
    </row>
    <row r="434" spans="1:17" ht="20.25" x14ac:dyDescent="0.3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49"/>
      <c r="O434" s="49"/>
      <c r="P434" s="35"/>
      <c r="Q434" s="35"/>
    </row>
    <row r="435" spans="1:17" ht="20.25" x14ac:dyDescent="0.3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49"/>
      <c r="O435" s="49"/>
      <c r="P435" s="35"/>
      <c r="Q435" s="35"/>
    </row>
    <row r="436" spans="1:17" ht="20.25" x14ac:dyDescent="0.3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49"/>
      <c r="O436" s="49"/>
      <c r="P436" s="35"/>
      <c r="Q436" s="35"/>
    </row>
    <row r="437" spans="1:17" ht="20.25" x14ac:dyDescent="0.3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49"/>
      <c r="O437" s="49"/>
      <c r="P437" s="35"/>
      <c r="Q437" s="35"/>
    </row>
    <row r="438" spans="1:17" ht="20.25" x14ac:dyDescent="0.3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49"/>
      <c r="O438" s="49"/>
      <c r="P438" s="35"/>
      <c r="Q438" s="35"/>
    </row>
    <row r="439" spans="1:17" ht="20.25" x14ac:dyDescent="0.3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49"/>
      <c r="O439" s="49"/>
      <c r="P439" s="35"/>
      <c r="Q439" s="35"/>
    </row>
    <row r="440" spans="1:17" ht="20.25" x14ac:dyDescent="0.3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49"/>
      <c r="O440" s="49"/>
      <c r="P440" s="35"/>
      <c r="Q440" s="35"/>
    </row>
    <row r="441" spans="1:17" ht="20.25" x14ac:dyDescent="0.3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49"/>
      <c r="O441" s="49"/>
      <c r="P441" s="35"/>
      <c r="Q441" s="35"/>
    </row>
    <row r="442" spans="1:17" ht="20.25" x14ac:dyDescent="0.3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49"/>
      <c r="O442" s="49"/>
      <c r="P442" s="35"/>
      <c r="Q442" s="35"/>
    </row>
    <row r="443" spans="1:17" ht="20.25" x14ac:dyDescent="0.3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49"/>
      <c r="O443" s="49"/>
      <c r="P443" s="35"/>
      <c r="Q443" s="35"/>
    </row>
    <row r="444" spans="1:17" ht="20.25" x14ac:dyDescent="0.3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49"/>
      <c r="O444" s="49"/>
      <c r="P444" s="35"/>
      <c r="Q444" s="35"/>
    </row>
    <row r="445" spans="1:17" ht="20.25" x14ac:dyDescent="0.3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49"/>
      <c r="O445" s="49"/>
      <c r="P445" s="35"/>
      <c r="Q445" s="35"/>
    </row>
    <row r="446" spans="1:17" ht="20.25" x14ac:dyDescent="0.3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49"/>
      <c r="O446" s="49"/>
      <c r="P446" s="35"/>
      <c r="Q446" s="35"/>
    </row>
    <row r="447" spans="1:17" ht="20.25" x14ac:dyDescent="0.3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49"/>
      <c r="O447" s="49"/>
      <c r="P447" s="35"/>
      <c r="Q447" s="35"/>
    </row>
    <row r="448" spans="1:17" ht="20.25" x14ac:dyDescent="0.3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49"/>
      <c r="O448" s="49"/>
      <c r="P448" s="35"/>
      <c r="Q448" s="35"/>
    </row>
    <row r="449" spans="1:17" ht="20.25" x14ac:dyDescent="0.3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49"/>
      <c r="O449" s="49"/>
      <c r="P449" s="35"/>
      <c r="Q449" s="35"/>
    </row>
    <row r="450" spans="1:17" ht="20.25" x14ac:dyDescent="0.3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49"/>
      <c r="O450" s="49"/>
      <c r="P450" s="35"/>
      <c r="Q450" s="35"/>
    </row>
    <row r="451" spans="1:17" ht="20.25" x14ac:dyDescent="0.3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49"/>
      <c r="O451" s="49"/>
      <c r="P451" s="35"/>
      <c r="Q451" s="35"/>
    </row>
    <row r="452" spans="1:17" ht="20.25" x14ac:dyDescent="0.3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49"/>
      <c r="O452" s="49"/>
      <c r="P452" s="35"/>
      <c r="Q452" s="35"/>
    </row>
    <row r="453" spans="1:17" ht="20.25" x14ac:dyDescent="0.3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49"/>
      <c r="O453" s="49"/>
      <c r="P453" s="35"/>
      <c r="Q453" s="35"/>
    </row>
    <row r="454" spans="1:17" ht="20.25" x14ac:dyDescent="0.3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49"/>
      <c r="O454" s="49"/>
      <c r="P454" s="35"/>
      <c r="Q454" s="35"/>
    </row>
    <row r="455" spans="1:17" ht="20.25" x14ac:dyDescent="0.3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49"/>
      <c r="O455" s="49"/>
      <c r="P455" s="35"/>
      <c r="Q455" s="35"/>
    </row>
    <row r="456" spans="1:17" ht="20.25" x14ac:dyDescent="0.3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49"/>
      <c r="O456" s="49"/>
      <c r="P456" s="35"/>
      <c r="Q456" s="35"/>
    </row>
    <row r="457" spans="1:17" ht="20.25" x14ac:dyDescent="0.3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49"/>
      <c r="O457" s="49"/>
      <c r="P457" s="35"/>
      <c r="Q457" s="35"/>
    </row>
    <row r="458" spans="1:17" ht="20.25" x14ac:dyDescent="0.3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49"/>
      <c r="O458" s="49"/>
      <c r="P458" s="35"/>
      <c r="Q458" s="35"/>
    </row>
    <row r="459" spans="1:17" ht="20.25" x14ac:dyDescent="0.3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49"/>
      <c r="O459" s="49"/>
      <c r="P459" s="35"/>
      <c r="Q459" s="35"/>
    </row>
    <row r="460" spans="1:17" ht="20.25" x14ac:dyDescent="0.3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49"/>
      <c r="O460" s="49"/>
      <c r="P460" s="35"/>
      <c r="Q460" s="35"/>
    </row>
    <row r="461" spans="1:17" ht="20.25" x14ac:dyDescent="0.3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49"/>
      <c r="O461" s="49"/>
      <c r="P461" s="35"/>
      <c r="Q461" s="35"/>
    </row>
    <row r="462" spans="1:17" ht="20.25" x14ac:dyDescent="0.3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49"/>
      <c r="O462" s="49"/>
      <c r="P462" s="35"/>
      <c r="Q462" s="35"/>
    </row>
    <row r="463" spans="1:17" ht="20.25" x14ac:dyDescent="0.3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49"/>
      <c r="O463" s="49"/>
      <c r="P463" s="35"/>
      <c r="Q463" s="35"/>
    </row>
    <row r="464" spans="1:17" ht="20.25" x14ac:dyDescent="0.3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49"/>
      <c r="O464" s="49"/>
      <c r="P464" s="35"/>
      <c r="Q464" s="35"/>
    </row>
    <row r="465" spans="1:17" ht="20.25" x14ac:dyDescent="0.3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49"/>
      <c r="O465" s="49"/>
      <c r="P465" s="35"/>
      <c r="Q465" s="35"/>
    </row>
    <row r="466" spans="1:17" ht="20.25" x14ac:dyDescent="0.3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49"/>
      <c r="O466" s="49"/>
      <c r="P466" s="35"/>
      <c r="Q466" s="35"/>
    </row>
    <row r="467" spans="1:17" ht="20.25" x14ac:dyDescent="0.3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49"/>
      <c r="O467" s="49"/>
      <c r="P467" s="35"/>
      <c r="Q467" s="35"/>
    </row>
    <row r="468" spans="1:17" ht="20.25" x14ac:dyDescent="0.3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49"/>
      <c r="O468" s="49"/>
      <c r="P468" s="35"/>
      <c r="Q468" s="35"/>
    </row>
    <row r="469" spans="1:17" ht="20.25" x14ac:dyDescent="0.3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49"/>
      <c r="O469" s="49"/>
      <c r="P469" s="35"/>
      <c r="Q469" s="35"/>
    </row>
    <row r="470" spans="1:17" ht="20.25" x14ac:dyDescent="0.3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49"/>
      <c r="O470" s="49"/>
      <c r="P470" s="35"/>
      <c r="Q470" s="35"/>
    </row>
    <row r="471" spans="1:17" ht="20.25" x14ac:dyDescent="0.3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49"/>
      <c r="O471" s="49"/>
      <c r="P471" s="35"/>
      <c r="Q471" s="35"/>
    </row>
    <row r="472" spans="1:17" ht="20.25" x14ac:dyDescent="0.3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49"/>
      <c r="O472" s="49"/>
      <c r="P472" s="35"/>
      <c r="Q472" s="35"/>
    </row>
    <row r="473" spans="1:17" ht="20.25" x14ac:dyDescent="0.3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49"/>
      <c r="O473" s="49"/>
      <c r="P473" s="35"/>
      <c r="Q473" s="35"/>
    </row>
    <row r="474" spans="1:17" ht="20.25" x14ac:dyDescent="0.3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49"/>
      <c r="O474" s="49"/>
      <c r="P474" s="35"/>
      <c r="Q474" s="35"/>
    </row>
    <row r="475" spans="1:17" ht="20.25" x14ac:dyDescent="0.3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49"/>
      <c r="O475" s="49"/>
      <c r="P475" s="35"/>
      <c r="Q475" s="35"/>
    </row>
    <row r="476" spans="1:17" ht="20.25" x14ac:dyDescent="0.3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49"/>
      <c r="O476" s="49"/>
      <c r="P476" s="35"/>
      <c r="Q476" s="35"/>
    </row>
    <row r="477" spans="1:17" ht="20.25" x14ac:dyDescent="0.3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49"/>
      <c r="O477" s="49"/>
      <c r="P477" s="35"/>
      <c r="Q477" s="35"/>
    </row>
    <row r="478" spans="1:17" ht="20.25" x14ac:dyDescent="0.3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49"/>
      <c r="O478" s="49"/>
      <c r="P478" s="35"/>
      <c r="Q478" s="35"/>
    </row>
    <row r="479" spans="1:17" ht="20.25" x14ac:dyDescent="0.3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49"/>
      <c r="O479" s="49"/>
      <c r="P479" s="35"/>
      <c r="Q479" s="35"/>
    </row>
    <row r="480" spans="1:17" ht="20.25" x14ac:dyDescent="0.3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49"/>
      <c r="O480" s="49"/>
      <c r="P480" s="35"/>
      <c r="Q480" s="35"/>
    </row>
    <row r="481" spans="1:17" ht="20.25" x14ac:dyDescent="0.3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49"/>
      <c r="O481" s="49"/>
      <c r="P481" s="35"/>
      <c r="Q481" s="35"/>
    </row>
    <row r="482" spans="1:17" ht="20.25" x14ac:dyDescent="0.3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49"/>
      <c r="O482" s="49"/>
      <c r="P482" s="35"/>
      <c r="Q482" s="35"/>
    </row>
    <row r="483" spans="1:17" ht="20.25" x14ac:dyDescent="0.3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49"/>
      <c r="O483" s="49"/>
      <c r="P483" s="35"/>
      <c r="Q483" s="35"/>
    </row>
    <row r="484" spans="1:17" ht="20.25" x14ac:dyDescent="0.3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49"/>
      <c r="O484" s="49"/>
      <c r="P484" s="35"/>
      <c r="Q484" s="35"/>
    </row>
    <row r="485" spans="1:17" ht="20.25" x14ac:dyDescent="0.3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49"/>
      <c r="O485" s="49"/>
      <c r="P485" s="35"/>
      <c r="Q485" s="35"/>
    </row>
    <row r="486" spans="1:17" ht="20.25" x14ac:dyDescent="0.3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49"/>
      <c r="O486" s="49"/>
      <c r="P486" s="35"/>
      <c r="Q486" s="35"/>
    </row>
    <row r="487" spans="1:17" ht="20.25" x14ac:dyDescent="0.3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49"/>
      <c r="O487" s="49"/>
      <c r="P487" s="35"/>
      <c r="Q487" s="35"/>
    </row>
    <row r="488" spans="1:17" ht="20.25" x14ac:dyDescent="0.3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49"/>
      <c r="O488" s="49"/>
      <c r="P488" s="35"/>
      <c r="Q488" s="35"/>
    </row>
    <row r="489" spans="1:17" ht="20.25" x14ac:dyDescent="0.3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49"/>
      <c r="O489" s="49"/>
      <c r="P489" s="35"/>
      <c r="Q489" s="35"/>
    </row>
    <row r="490" spans="1:17" ht="20.25" x14ac:dyDescent="0.3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49"/>
      <c r="O490" s="49"/>
      <c r="P490" s="35"/>
      <c r="Q490" s="35"/>
    </row>
    <row r="491" spans="1:17" ht="20.25" x14ac:dyDescent="0.3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49"/>
      <c r="O491" s="49"/>
      <c r="P491" s="35"/>
      <c r="Q491" s="35"/>
    </row>
    <row r="492" spans="1:17" ht="20.25" x14ac:dyDescent="0.3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49"/>
      <c r="O492" s="49"/>
      <c r="P492" s="35"/>
      <c r="Q492" s="35"/>
    </row>
    <row r="493" spans="1:17" ht="20.25" x14ac:dyDescent="0.3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49"/>
      <c r="O493" s="49"/>
      <c r="P493" s="35"/>
      <c r="Q493" s="35"/>
    </row>
    <row r="494" spans="1:17" ht="20.25" x14ac:dyDescent="0.3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49"/>
      <c r="O494" s="49"/>
      <c r="P494" s="35"/>
      <c r="Q494" s="35"/>
    </row>
    <row r="495" spans="1:17" ht="20.25" x14ac:dyDescent="0.3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49"/>
      <c r="O495" s="49"/>
      <c r="P495" s="35"/>
      <c r="Q495" s="35"/>
    </row>
    <row r="496" spans="1:17" ht="20.25" x14ac:dyDescent="0.3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49"/>
      <c r="O496" s="49"/>
      <c r="P496" s="35"/>
      <c r="Q496" s="35"/>
    </row>
    <row r="497" spans="1:17" ht="20.25" x14ac:dyDescent="0.3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49"/>
      <c r="O497" s="49"/>
      <c r="P497" s="35"/>
      <c r="Q497" s="35"/>
    </row>
    <row r="498" spans="1:17" ht="20.25" x14ac:dyDescent="0.3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49"/>
      <c r="O498" s="49"/>
      <c r="P498" s="35"/>
      <c r="Q498" s="35"/>
    </row>
    <row r="499" spans="1:17" ht="20.25" x14ac:dyDescent="0.3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49"/>
      <c r="O499" s="49"/>
      <c r="P499" s="35"/>
      <c r="Q499" s="35"/>
    </row>
    <row r="500" spans="1:17" ht="20.25" x14ac:dyDescent="0.3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49"/>
      <c r="O500" s="49"/>
      <c r="P500" s="35"/>
      <c r="Q500" s="35"/>
    </row>
    <row r="501" spans="1:17" ht="20.25" x14ac:dyDescent="0.3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49"/>
      <c r="O501" s="49"/>
      <c r="P501" s="35"/>
      <c r="Q501" s="35"/>
    </row>
    <row r="502" spans="1:17" ht="20.25" x14ac:dyDescent="0.3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49"/>
      <c r="O502" s="49"/>
      <c r="P502" s="35"/>
      <c r="Q502" s="35"/>
    </row>
    <row r="503" spans="1:17" ht="20.25" x14ac:dyDescent="0.3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49"/>
      <c r="O503" s="49"/>
      <c r="P503" s="35"/>
      <c r="Q503" s="35"/>
    </row>
    <row r="504" spans="1:17" ht="20.25" x14ac:dyDescent="0.3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49"/>
      <c r="O504" s="49"/>
      <c r="P504" s="35"/>
      <c r="Q504" s="35"/>
    </row>
    <row r="505" spans="1:17" ht="20.25" x14ac:dyDescent="0.3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49"/>
      <c r="O505" s="49"/>
      <c r="P505" s="35"/>
      <c r="Q505" s="35"/>
    </row>
    <row r="506" spans="1:17" ht="20.25" x14ac:dyDescent="0.3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49"/>
      <c r="O506" s="49"/>
      <c r="P506" s="35"/>
      <c r="Q506" s="35"/>
    </row>
    <row r="507" spans="1:17" ht="20.25" x14ac:dyDescent="0.3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49"/>
      <c r="O507" s="49"/>
      <c r="P507" s="35"/>
      <c r="Q507" s="35"/>
    </row>
    <row r="508" spans="1:17" ht="20.25" x14ac:dyDescent="0.3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49"/>
      <c r="O508" s="49"/>
      <c r="P508" s="35"/>
      <c r="Q508" s="35"/>
    </row>
    <row r="509" spans="1:17" ht="20.25" x14ac:dyDescent="0.3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49"/>
      <c r="O509" s="49"/>
      <c r="P509" s="35"/>
      <c r="Q509" s="35"/>
    </row>
    <row r="510" spans="1:17" ht="20.25" x14ac:dyDescent="0.3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49"/>
      <c r="O510" s="49"/>
      <c r="P510" s="35"/>
      <c r="Q510" s="35"/>
    </row>
    <row r="511" spans="1:17" ht="20.25" x14ac:dyDescent="0.3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49"/>
      <c r="O511" s="49"/>
      <c r="P511" s="35"/>
      <c r="Q511" s="35"/>
    </row>
    <row r="512" spans="1:17" ht="20.25" x14ac:dyDescent="0.3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49"/>
      <c r="O512" s="49"/>
      <c r="P512" s="35"/>
      <c r="Q512" s="35"/>
    </row>
    <row r="513" spans="1:17" ht="20.25" x14ac:dyDescent="0.3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49"/>
      <c r="O513" s="49"/>
      <c r="P513" s="35"/>
      <c r="Q513" s="35"/>
    </row>
    <row r="514" spans="1:17" ht="20.25" x14ac:dyDescent="0.3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49"/>
      <c r="O514" s="49"/>
      <c r="P514" s="35"/>
      <c r="Q514" s="35"/>
    </row>
    <row r="515" spans="1:17" ht="20.25" x14ac:dyDescent="0.3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49"/>
      <c r="O515" s="49"/>
      <c r="P515" s="35"/>
      <c r="Q515" s="35"/>
    </row>
    <row r="516" spans="1:17" ht="20.25" x14ac:dyDescent="0.3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49"/>
      <c r="O516" s="49"/>
      <c r="P516" s="35"/>
      <c r="Q516" s="35"/>
    </row>
    <row r="517" spans="1:17" ht="20.25" x14ac:dyDescent="0.3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49"/>
      <c r="O517" s="49"/>
      <c r="P517" s="35"/>
      <c r="Q517" s="35"/>
    </row>
    <row r="518" spans="1:17" ht="20.25" x14ac:dyDescent="0.3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49"/>
      <c r="O518" s="49"/>
      <c r="P518" s="35"/>
      <c r="Q518" s="35"/>
    </row>
    <row r="519" spans="1:17" ht="20.25" x14ac:dyDescent="0.3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49"/>
      <c r="O519" s="49"/>
      <c r="P519" s="35"/>
      <c r="Q519" s="35"/>
    </row>
    <row r="520" spans="1:17" ht="20.25" x14ac:dyDescent="0.3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49"/>
      <c r="O520" s="49"/>
      <c r="P520" s="35"/>
      <c r="Q520" s="35"/>
    </row>
    <row r="521" spans="1:17" ht="20.25" x14ac:dyDescent="0.3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49"/>
      <c r="O521" s="49"/>
      <c r="P521" s="35"/>
      <c r="Q521" s="35"/>
    </row>
    <row r="522" spans="1:17" ht="20.25" x14ac:dyDescent="0.3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49"/>
      <c r="O522" s="49"/>
      <c r="P522" s="35"/>
      <c r="Q522" s="35"/>
    </row>
    <row r="523" spans="1:17" ht="20.25" x14ac:dyDescent="0.3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49"/>
      <c r="O523" s="49"/>
      <c r="P523" s="35"/>
      <c r="Q523" s="35"/>
    </row>
    <row r="524" spans="1:17" ht="20.25" x14ac:dyDescent="0.3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49"/>
      <c r="O524" s="49"/>
      <c r="P524" s="35"/>
      <c r="Q524" s="35"/>
    </row>
    <row r="525" spans="1:17" ht="20.25" x14ac:dyDescent="0.3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49"/>
      <c r="O525" s="49"/>
      <c r="P525" s="35"/>
      <c r="Q525" s="35"/>
    </row>
    <row r="526" spans="1:17" ht="20.25" x14ac:dyDescent="0.3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49"/>
      <c r="O526" s="49"/>
      <c r="P526" s="35"/>
      <c r="Q526" s="35"/>
    </row>
    <row r="527" spans="1:17" ht="20.25" x14ac:dyDescent="0.3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49"/>
      <c r="O527" s="49"/>
      <c r="P527" s="35"/>
      <c r="Q527" s="35"/>
    </row>
    <row r="528" spans="1:17" ht="20.25" x14ac:dyDescent="0.3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49"/>
      <c r="O528" s="49"/>
      <c r="P528" s="35"/>
      <c r="Q528" s="35"/>
    </row>
    <row r="529" spans="1:17" ht="20.25" x14ac:dyDescent="0.3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49"/>
      <c r="O529" s="49"/>
      <c r="P529" s="35"/>
      <c r="Q529" s="35"/>
    </row>
    <row r="530" spans="1:17" ht="20.25" x14ac:dyDescent="0.3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49"/>
      <c r="O530" s="49"/>
      <c r="P530" s="35"/>
      <c r="Q530" s="35"/>
    </row>
    <row r="531" spans="1:17" ht="20.25" x14ac:dyDescent="0.3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49"/>
      <c r="O531" s="49"/>
      <c r="P531" s="35"/>
      <c r="Q531" s="35"/>
    </row>
    <row r="532" spans="1:17" ht="20.25" x14ac:dyDescent="0.3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49"/>
      <c r="O532" s="49"/>
      <c r="P532" s="35"/>
      <c r="Q532" s="35"/>
    </row>
    <row r="533" spans="1:17" ht="20.25" x14ac:dyDescent="0.3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49"/>
      <c r="O533" s="49"/>
      <c r="P533" s="35"/>
      <c r="Q533" s="35"/>
    </row>
    <row r="534" spans="1:17" ht="20.25" x14ac:dyDescent="0.3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49"/>
      <c r="O534" s="49"/>
      <c r="P534" s="35"/>
      <c r="Q534" s="35"/>
    </row>
    <row r="535" spans="1:17" ht="20.25" x14ac:dyDescent="0.3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49"/>
      <c r="O535" s="49"/>
      <c r="P535" s="35"/>
      <c r="Q535" s="35"/>
    </row>
    <row r="536" spans="1:17" ht="20.25" x14ac:dyDescent="0.3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49"/>
      <c r="O536" s="49"/>
      <c r="P536" s="35"/>
      <c r="Q536" s="35"/>
    </row>
    <row r="537" spans="1:17" ht="20.25" x14ac:dyDescent="0.3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49"/>
      <c r="O537" s="49"/>
      <c r="P537" s="35"/>
      <c r="Q537" s="35"/>
    </row>
    <row r="538" spans="1:17" ht="20.25" x14ac:dyDescent="0.3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49"/>
      <c r="O538" s="49"/>
      <c r="P538" s="35"/>
      <c r="Q538" s="35"/>
    </row>
    <row r="539" spans="1:17" ht="20.25" x14ac:dyDescent="0.3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49"/>
      <c r="O539" s="49"/>
      <c r="P539" s="35"/>
      <c r="Q539" s="35"/>
    </row>
    <row r="540" spans="1:17" ht="20.25" x14ac:dyDescent="0.3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49"/>
      <c r="O540" s="49"/>
      <c r="P540" s="35"/>
      <c r="Q540" s="35"/>
    </row>
    <row r="541" spans="1:17" ht="20.25" x14ac:dyDescent="0.3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49"/>
      <c r="O541" s="49"/>
      <c r="P541" s="35"/>
      <c r="Q541" s="35"/>
    </row>
    <row r="542" spans="1:17" ht="20.25" x14ac:dyDescent="0.3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49"/>
      <c r="O542" s="49"/>
      <c r="P542" s="35"/>
      <c r="Q542" s="35"/>
    </row>
    <row r="543" spans="1:17" ht="20.25" x14ac:dyDescent="0.3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49"/>
      <c r="O543" s="49"/>
      <c r="P543" s="35"/>
      <c r="Q543" s="35"/>
    </row>
    <row r="544" spans="1:17" ht="20.25" x14ac:dyDescent="0.3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49"/>
      <c r="O544" s="49"/>
      <c r="P544" s="35"/>
      <c r="Q544" s="35"/>
    </row>
    <row r="545" spans="1:17" ht="20.25" x14ac:dyDescent="0.3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49"/>
      <c r="O545" s="49"/>
      <c r="P545" s="35"/>
      <c r="Q545" s="35"/>
    </row>
    <row r="546" spans="1:17" ht="20.25" x14ac:dyDescent="0.3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49"/>
      <c r="O546" s="49"/>
      <c r="P546" s="35"/>
      <c r="Q546" s="35"/>
    </row>
    <row r="547" spans="1:17" ht="20.25" x14ac:dyDescent="0.3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49"/>
      <c r="O547" s="49"/>
      <c r="P547" s="35"/>
      <c r="Q547" s="35"/>
    </row>
    <row r="548" spans="1:17" ht="20.25" x14ac:dyDescent="0.3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49"/>
      <c r="O548" s="49"/>
      <c r="P548" s="35"/>
      <c r="Q548" s="35"/>
    </row>
    <row r="549" spans="1:17" ht="20.25" x14ac:dyDescent="0.3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49"/>
      <c r="O549" s="49"/>
      <c r="P549" s="35"/>
      <c r="Q549" s="35"/>
    </row>
    <row r="550" spans="1:17" ht="20.25" x14ac:dyDescent="0.3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49"/>
      <c r="O550" s="49"/>
      <c r="P550" s="35"/>
      <c r="Q550" s="35"/>
    </row>
    <row r="551" spans="1:17" ht="20.25" x14ac:dyDescent="0.3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49"/>
      <c r="O551" s="49"/>
      <c r="P551" s="35"/>
      <c r="Q551" s="35"/>
    </row>
    <row r="552" spans="1:17" ht="20.25" x14ac:dyDescent="0.3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49"/>
      <c r="O552" s="49"/>
      <c r="P552" s="35"/>
      <c r="Q552" s="35"/>
    </row>
    <row r="553" spans="1:17" ht="20.25" x14ac:dyDescent="0.3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49"/>
      <c r="O553" s="49"/>
      <c r="P553" s="35"/>
      <c r="Q553" s="35"/>
    </row>
    <row r="554" spans="1:17" ht="20.25" x14ac:dyDescent="0.3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49"/>
      <c r="O554" s="49"/>
      <c r="P554" s="35"/>
      <c r="Q554" s="35"/>
    </row>
    <row r="555" spans="1:17" ht="20.25" x14ac:dyDescent="0.3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49"/>
      <c r="O555" s="49"/>
      <c r="P555" s="35"/>
      <c r="Q555" s="35"/>
    </row>
    <row r="556" spans="1:17" ht="20.25" x14ac:dyDescent="0.3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49"/>
      <c r="O556" s="49"/>
      <c r="P556" s="35"/>
      <c r="Q556" s="35"/>
    </row>
    <row r="557" spans="1:17" ht="20.25" x14ac:dyDescent="0.3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49"/>
      <c r="O557" s="49"/>
      <c r="P557" s="35"/>
      <c r="Q557" s="35"/>
    </row>
    <row r="558" spans="1:17" ht="20.25" x14ac:dyDescent="0.3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49"/>
      <c r="O558" s="49"/>
      <c r="P558" s="35"/>
      <c r="Q558" s="35"/>
    </row>
    <row r="559" spans="1:17" ht="20.25" x14ac:dyDescent="0.3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49"/>
      <c r="O559" s="49"/>
      <c r="P559" s="35"/>
      <c r="Q559" s="35"/>
    </row>
    <row r="560" spans="1:17" ht="20.25" x14ac:dyDescent="0.3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49"/>
      <c r="O560" s="49"/>
      <c r="P560" s="35"/>
      <c r="Q560" s="35"/>
    </row>
    <row r="561" spans="1:17" ht="20.25" x14ac:dyDescent="0.3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49"/>
      <c r="O561" s="49"/>
      <c r="P561" s="35"/>
      <c r="Q561" s="35"/>
    </row>
    <row r="562" spans="1:17" ht="20.25" x14ac:dyDescent="0.3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49"/>
      <c r="O562" s="49"/>
      <c r="P562" s="35"/>
      <c r="Q562" s="35"/>
    </row>
    <row r="563" spans="1:17" ht="20.25" x14ac:dyDescent="0.3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49"/>
      <c r="O563" s="49"/>
      <c r="P563" s="35"/>
      <c r="Q563" s="35"/>
    </row>
    <row r="564" spans="1:17" ht="20.25" x14ac:dyDescent="0.3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49"/>
      <c r="O564" s="49"/>
      <c r="P564" s="35"/>
      <c r="Q564" s="35"/>
    </row>
    <row r="565" spans="1:17" ht="20.25" x14ac:dyDescent="0.3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49"/>
      <c r="O565" s="49"/>
      <c r="P565" s="35"/>
      <c r="Q565" s="35"/>
    </row>
    <row r="566" spans="1:17" ht="20.25" x14ac:dyDescent="0.3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49"/>
      <c r="O566" s="49"/>
      <c r="P566" s="35"/>
      <c r="Q566" s="35"/>
    </row>
    <row r="567" spans="1:17" ht="20.25" x14ac:dyDescent="0.3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49"/>
      <c r="O567" s="49"/>
      <c r="P567" s="35"/>
      <c r="Q567" s="35"/>
    </row>
    <row r="568" spans="1:17" ht="20.25" x14ac:dyDescent="0.3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49"/>
      <c r="O568" s="49"/>
      <c r="P568" s="35"/>
      <c r="Q568" s="35"/>
    </row>
    <row r="569" spans="1:17" ht="20.25" x14ac:dyDescent="0.3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49"/>
      <c r="O569" s="49"/>
      <c r="P569" s="35"/>
      <c r="Q569" s="35"/>
    </row>
    <row r="570" spans="1:17" ht="20.25" x14ac:dyDescent="0.3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49"/>
      <c r="O570" s="49"/>
      <c r="P570" s="35"/>
      <c r="Q570" s="35"/>
    </row>
    <row r="571" spans="1:17" ht="20.25" x14ac:dyDescent="0.3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49"/>
      <c r="O571" s="49"/>
      <c r="P571" s="35"/>
      <c r="Q571" s="35"/>
    </row>
    <row r="572" spans="1:17" ht="20.25" x14ac:dyDescent="0.3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49"/>
      <c r="O572" s="49"/>
      <c r="P572" s="35"/>
      <c r="Q572" s="35"/>
    </row>
    <row r="573" spans="1:17" ht="20.25" x14ac:dyDescent="0.3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49"/>
      <c r="O573" s="49"/>
      <c r="P573" s="35"/>
      <c r="Q573" s="35"/>
    </row>
    <row r="574" spans="1:17" ht="20.25" x14ac:dyDescent="0.3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49"/>
      <c r="O574" s="49"/>
      <c r="P574" s="35"/>
      <c r="Q574" s="35"/>
    </row>
    <row r="575" spans="1:17" ht="20.25" x14ac:dyDescent="0.3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49"/>
      <c r="O575" s="49"/>
      <c r="P575" s="35"/>
      <c r="Q575" s="35"/>
    </row>
    <row r="576" spans="1:17" ht="20.25" x14ac:dyDescent="0.3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49"/>
      <c r="O576" s="49"/>
      <c r="P576" s="35"/>
      <c r="Q576" s="35"/>
    </row>
    <row r="577" spans="1:17" ht="20.25" x14ac:dyDescent="0.3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49"/>
      <c r="O577" s="49"/>
      <c r="P577" s="35"/>
      <c r="Q577" s="35"/>
    </row>
    <row r="578" spans="1:17" ht="20.25" x14ac:dyDescent="0.3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49"/>
      <c r="O578" s="49"/>
      <c r="P578" s="35"/>
      <c r="Q578" s="35"/>
    </row>
    <row r="579" spans="1:17" ht="20.25" x14ac:dyDescent="0.3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49"/>
      <c r="O579" s="49"/>
      <c r="P579" s="35"/>
      <c r="Q579" s="35"/>
    </row>
    <row r="580" spans="1:17" ht="20.25" x14ac:dyDescent="0.3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49"/>
      <c r="O580" s="49"/>
      <c r="P580" s="35"/>
      <c r="Q580" s="35"/>
    </row>
    <row r="581" spans="1:17" ht="20.25" x14ac:dyDescent="0.3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49"/>
      <c r="O581" s="49"/>
      <c r="P581" s="35"/>
      <c r="Q581" s="35"/>
    </row>
    <row r="582" spans="1:17" ht="20.25" x14ac:dyDescent="0.3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49"/>
      <c r="O582" s="49"/>
      <c r="P582" s="35"/>
      <c r="Q582" s="35"/>
    </row>
    <row r="583" spans="1:17" ht="20.25" x14ac:dyDescent="0.3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49"/>
      <c r="O583" s="49"/>
      <c r="P583" s="35"/>
      <c r="Q583" s="35"/>
    </row>
    <row r="584" spans="1:17" ht="20.25" x14ac:dyDescent="0.3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49"/>
      <c r="O584" s="49"/>
      <c r="P584" s="35"/>
      <c r="Q584" s="35"/>
    </row>
    <row r="585" spans="1:17" ht="20.25" x14ac:dyDescent="0.3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49"/>
      <c r="O585" s="49"/>
      <c r="P585" s="35"/>
      <c r="Q585" s="35"/>
    </row>
    <row r="586" spans="1:17" ht="20.25" x14ac:dyDescent="0.3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49"/>
      <c r="O586" s="49"/>
      <c r="P586" s="35"/>
      <c r="Q586" s="35"/>
    </row>
    <row r="587" spans="1:17" ht="20.25" x14ac:dyDescent="0.3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49"/>
      <c r="O587" s="49"/>
      <c r="P587" s="35"/>
      <c r="Q587" s="35"/>
    </row>
    <row r="588" spans="1:17" ht="20.25" x14ac:dyDescent="0.3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49"/>
      <c r="O588" s="49"/>
      <c r="P588" s="35"/>
      <c r="Q588" s="35"/>
    </row>
    <row r="589" spans="1:17" ht="20.25" x14ac:dyDescent="0.3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49"/>
      <c r="O589" s="49"/>
      <c r="P589" s="35"/>
      <c r="Q589" s="35"/>
    </row>
    <row r="590" spans="1:17" ht="20.25" x14ac:dyDescent="0.3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49"/>
      <c r="O590" s="49"/>
      <c r="P590" s="35"/>
      <c r="Q590" s="35"/>
    </row>
    <row r="591" spans="1:17" ht="20.25" x14ac:dyDescent="0.3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49"/>
      <c r="O591" s="49"/>
      <c r="P591" s="35"/>
      <c r="Q591" s="35"/>
    </row>
    <row r="592" spans="1:17" ht="20.25" x14ac:dyDescent="0.3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49"/>
      <c r="O592" s="49"/>
      <c r="P592" s="35"/>
      <c r="Q592" s="35"/>
    </row>
    <row r="593" spans="1:17" ht="20.25" x14ac:dyDescent="0.3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49"/>
      <c r="O593" s="49"/>
      <c r="P593" s="35"/>
      <c r="Q593" s="35"/>
    </row>
    <row r="594" spans="1:17" ht="20.25" x14ac:dyDescent="0.3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49"/>
      <c r="O594" s="49"/>
      <c r="P594" s="35"/>
      <c r="Q594" s="35"/>
    </row>
    <row r="595" spans="1:17" ht="20.25" x14ac:dyDescent="0.3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49"/>
      <c r="O595" s="49"/>
      <c r="P595" s="35"/>
      <c r="Q595" s="35"/>
    </row>
    <row r="596" spans="1:17" ht="20.25" x14ac:dyDescent="0.3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49"/>
      <c r="O596" s="49"/>
      <c r="P596" s="35"/>
      <c r="Q596" s="35"/>
    </row>
    <row r="597" spans="1:17" ht="20.25" x14ac:dyDescent="0.3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49"/>
      <c r="O597" s="49"/>
      <c r="P597" s="35"/>
      <c r="Q597" s="35"/>
    </row>
    <row r="598" spans="1:17" ht="20.25" x14ac:dyDescent="0.3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49"/>
      <c r="O598" s="49"/>
      <c r="P598" s="35"/>
      <c r="Q598" s="35"/>
    </row>
    <row r="599" spans="1:17" ht="20.25" x14ac:dyDescent="0.3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49"/>
      <c r="O599" s="49"/>
      <c r="P599" s="35"/>
      <c r="Q599" s="35"/>
    </row>
    <row r="600" spans="1:17" ht="20.25" x14ac:dyDescent="0.3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49"/>
      <c r="O600" s="49"/>
      <c r="P600" s="35"/>
      <c r="Q600" s="35"/>
    </row>
    <row r="601" spans="1:17" ht="20.25" x14ac:dyDescent="0.3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49"/>
      <c r="O601" s="49"/>
      <c r="P601" s="35"/>
      <c r="Q601" s="35"/>
    </row>
    <row r="602" spans="1:17" ht="20.25" x14ac:dyDescent="0.3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49"/>
      <c r="O602" s="49"/>
      <c r="P602" s="35"/>
      <c r="Q602" s="35"/>
    </row>
    <row r="603" spans="1:17" ht="20.25" x14ac:dyDescent="0.3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49"/>
      <c r="O603" s="49"/>
      <c r="P603" s="35"/>
      <c r="Q603" s="35"/>
    </row>
    <row r="604" spans="1:17" ht="20.25" x14ac:dyDescent="0.3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49"/>
      <c r="O604" s="49"/>
      <c r="P604" s="35"/>
      <c r="Q604" s="35"/>
    </row>
    <row r="605" spans="1:17" ht="20.25" x14ac:dyDescent="0.3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49"/>
      <c r="O605" s="49"/>
      <c r="P605" s="35"/>
      <c r="Q605" s="35"/>
    </row>
    <row r="606" spans="1:17" ht="20.25" x14ac:dyDescent="0.3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49"/>
      <c r="O606" s="49"/>
      <c r="P606" s="35"/>
      <c r="Q606" s="35"/>
    </row>
    <row r="607" spans="1:17" ht="20.25" x14ac:dyDescent="0.3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49"/>
      <c r="O607" s="49"/>
      <c r="P607" s="35"/>
      <c r="Q607" s="35"/>
    </row>
    <row r="608" spans="1:17" ht="20.25" x14ac:dyDescent="0.3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49"/>
      <c r="O608" s="49"/>
      <c r="P608" s="35"/>
      <c r="Q608" s="35"/>
    </row>
    <row r="609" spans="1:17" ht="20.25" x14ac:dyDescent="0.3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49"/>
      <c r="O609" s="49"/>
      <c r="P609" s="35"/>
      <c r="Q609" s="35"/>
    </row>
    <row r="610" spans="1:17" ht="20.25" x14ac:dyDescent="0.3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49"/>
      <c r="O610" s="49"/>
      <c r="P610" s="35"/>
      <c r="Q610" s="35"/>
    </row>
    <row r="611" spans="1:17" ht="20.25" x14ac:dyDescent="0.3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49"/>
      <c r="O611" s="49"/>
      <c r="P611" s="35"/>
      <c r="Q611" s="35"/>
    </row>
    <row r="612" spans="1:17" ht="20.25" x14ac:dyDescent="0.3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49"/>
      <c r="O612" s="49"/>
      <c r="P612" s="35"/>
      <c r="Q612" s="35"/>
    </row>
    <row r="613" spans="1:17" ht="20.25" x14ac:dyDescent="0.3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49"/>
      <c r="O613" s="49"/>
      <c r="P613" s="35"/>
      <c r="Q613" s="35"/>
    </row>
    <row r="614" spans="1:17" ht="20.25" x14ac:dyDescent="0.3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49"/>
      <c r="O614" s="49"/>
      <c r="P614" s="35"/>
      <c r="Q614" s="35"/>
    </row>
    <row r="615" spans="1:17" ht="20.25" x14ac:dyDescent="0.3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49"/>
      <c r="O615" s="49"/>
      <c r="P615" s="35"/>
      <c r="Q615" s="35"/>
    </row>
    <row r="616" spans="1:17" ht="20.25" x14ac:dyDescent="0.3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49"/>
      <c r="O616" s="49"/>
      <c r="P616" s="35"/>
      <c r="Q616" s="35"/>
    </row>
    <row r="617" spans="1:17" ht="20.25" x14ac:dyDescent="0.3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49"/>
      <c r="O617" s="49"/>
      <c r="P617" s="35"/>
      <c r="Q617" s="35"/>
    </row>
    <row r="618" spans="1:17" ht="20.25" x14ac:dyDescent="0.3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49"/>
      <c r="O618" s="49"/>
      <c r="P618" s="35"/>
      <c r="Q618" s="35"/>
    </row>
    <row r="619" spans="1:17" ht="20.25" x14ac:dyDescent="0.3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49"/>
      <c r="O619" s="49"/>
      <c r="P619" s="35"/>
      <c r="Q619" s="35"/>
    </row>
    <row r="620" spans="1:17" ht="20.25" x14ac:dyDescent="0.3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49"/>
      <c r="O620" s="49"/>
      <c r="P620" s="35"/>
      <c r="Q620" s="35"/>
    </row>
    <row r="621" spans="1:17" ht="20.25" x14ac:dyDescent="0.3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49"/>
      <c r="O621" s="49"/>
      <c r="P621" s="35"/>
      <c r="Q621" s="35"/>
    </row>
    <row r="622" spans="1:17" ht="20.25" x14ac:dyDescent="0.3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49"/>
      <c r="O622" s="49"/>
      <c r="P622" s="35"/>
      <c r="Q622" s="35"/>
    </row>
    <row r="623" spans="1:17" ht="20.25" x14ac:dyDescent="0.3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49"/>
      <c r="O623" s="49"/>
      <c r="P623" s="35"/>
      <c r="Q623" s="35"/>
    </row>
    <row r="624" spans="1:17" ht="20.25" x14ac:dyDescent="0.3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49"/>
      <c r="O624" s="49"/>
      <c r="P624" s="35"/>
      <c r="Q624" s="35"/>
    </row>
    <row r="625" spans="1:17" ht="20.25" x14ac:dyDescent="0.3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49"/>
      <c r="O625" s="49"/>
      <c r="P625" s="35"/>
      <c r="Q625" s="35"/>
    </row>
    <row r="626" spans="1:17" ht="20.25" x14ac:dyDescent="0.3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49"/>
      <c r="O626" s="49"/>
      <c r="P626" s="35"/>
      <c r="Q626" s="35"/>
    </row>
    <row r="627" spans="1:17" ht="20.25" x14ac:dyDescent="0.3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49"/>
      <c r="O627" s="49"/>
      <c r="P627" s="35"/>
      <c r="Q627" s="35"/>
    </row>
    <row r="628" spans="1:17" ht="20.25" x14ac:dyDescent="0.3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49"/>
      <c r="O628" s="49"/>
      <c r="P628" s="35"/>
      <c r="Q628" s="35"/>
    </row>
    <row r="629" spans="1:17" ht="20.25" x14ac:dyDescent="0.3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49"/>
      <c r="O629" s="49"/>
      <c r="P629" s="35"/>
      <c r="Q629" s="35"/>
    </row>
    <row r="630" spans="1:17" ht="20.25" x14ac:dyDescent="0.3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49"/>
      <c r="O630" s="49"/>
      <c r="P630" s="35"/>
      <c r="Q630" s="35"/>
    </row>
    <row r="631" spans="1:17" ht="20.25" x14ac:dyDescent="0.3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49"/>
      <c r="O631" s="49"/>
      <c r="P631" s="35"/>
      <c r="Q631" s="35"/>
    </row>
    <row r="632" spans="1:17" ht="20.25" x14ac:dyDescent="0.3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49"/>
      <c r="O632" s="49"/>
      <c r="P632" s="35"/>
      <c r="Q632" s="35"/>
    </row>
    <row r="633" spans="1:17" ht="20.25" x14ac:dyDescent="0.3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49"/>
      <c r="O633" s="49"/>
      <c r="P633" s="35"/>
      <c r="Q633" s="35"/>
    </row>
    <row r="634" spans="1:17" ht="20.25" x14ac:dyDescent="0.3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49"/>
      <c r="O634" s="49"/>
      <c r="P634" s="35"/>
      <c r="Q634" s="35"/>
    </row>
    <row r="635" spans="1:17" ht="20.25" x14ac:dyDescent="0.3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49"/>
      <c r="O635" s="49"/>
      <c r="P635" s="35"/>
      <c r="Q635" s="35"/>
    </row>
    <row r="636" spans="1:17" ht="20.25" x14ac:dyDescent="0.3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49"/>
      <c r="O636" s="49"/>
      <c r="P636" s="35"/>
      <c r="Q636" s="35"/>
    </row>
    <row r="637" spans="1:17" ht="20.25" x14ac:dyDescent="0.3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49"/>
      <c r="O637" s="49"/>
      <c r="P637" s="35"/>
      <c r="Q637" s="35"/>
    </row>
    <row r="638" spans="1:17" ht="20.25" x14ac:dyDescent="0.3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49"/>
      <c r="O638" s="49"/>
      <c r="P638" s="35"/>
      <c r="Q638" s="35"/>
    </row>
    <row r="639" spans="1:17" ht="20.25" x14ac:dyDescent="0.3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49"/>
      <c r="O639" s="49"/>
      <c r="P639" s="35"/>
      <c r="Q639" s="35"/>
    </row>
    <row r="640" spans="1:17" ht="20.25" x14ac:dyDescent="0.3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49"/>
      <c r="O640" s="49"/>
      <c r="P640" s="35"/>
      <c r="Q640" s="35"/>
    </row>
    <row r="641" spans="1:17" ht="20.25" x14ac:dyDescent="0.3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49"/>
      <c r="O641" s="49"/>
      <c r="P641" s="35"/>
      <c r="Q641" s="35"/>
    </row>
    <row r="642" spans="1:17" ht="20.25" x14ac:dyDescent="0.3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49"/>
      <c r="O642" s="49"/>
      <c r="P642" s="35"/>
      <c r="Q642" s="35"/>
    </row>
    <row r="643" spans="1:17" ht="20.25" x14ac:dyDescent="0.3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49"/>
      <c r="O643" s="49"/>
      <c r="P643" s="35"/>
      <c r="Q643" s="35"/>
    </row>
    <row r="644" spans="1:17" ht="20.25" x14ac:dyDescent="0.3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49"/>
      <c r="O644" s="49"/>
      <c r="P644" s="35"/>
      <c r="Q644" s="35"/>
    </row>
    <row r="645" spans="1:17" ht="20.25" x14ac:dyDescent="0.3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49"/>
      <c r="O645" s="49"/>
      <c r="P645" s="35"/>
      <c r="Q645" s="35"/>
    </row>
    <row r="646" spans="1:17" ht="20.25" x14ac:dyDescent="0.3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49"/>
      <c r="O646" s="49"/>
      <c r="P646" s="35"/>
      <c r="Q646" s="35"/>
    </row>
    <row r="647" spans="1:17" ht="20.25" x14ac:dyDescent="0.3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49"/>
      <c r="O647" s="49"/>
      <c r="P647" s="35"/>
      <c r="Q647" s="35"/>
    </row>
    <row r="648" spans="1:17" ht="20.25" x14ac:dyDescent="0.3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49"/>
      <c r="O648" s="49"/>
      <c r="P648" s="35"/>
      <c r="Q648" s="35"/>
    </row>
    <row r="649" spans="1:17" ht="20.25" x14ac:dyDescent="0.3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49"/>
      <c r="O649" s="49"/>
      <c r="P649" s="35"/>
      <c r="Q649" s="35"/>
    </row>
    <row r="650" spans="1:17" ht="20.25" x14ac:dyDescent="0.3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49"/>
      <c r="O650" s="49"/>
      <c r="P650" s="35"/>
      <c r="Q650" s="35"/>
    </row>
    <row r="651" spans="1:17" ht="20.25" x14ac:dyDescent="0.3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49"/>
      <c r="O651" s="49"/>
      <c r="P651" s="35"/>
      <c r="Q651" s="35"/>
    </row>
    <row r="652" spans="1:17" ht="20.25" x14ac:dyDescent="0.3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49"/>
      <c r="O652" s="49"/>
      <c r="P652" s="35"/>
      <c r="Q652" s="35"/>
    </row>
    <row r="653" spans="1:17" ht="20.25" x14ac:dyDescent="0.3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49"/>
      <c r="O653" s="49"/>
      <c r="P653" s="35"/>
      <c r="Q653" s="35"/>
    </row>
    <row r="654" spans="1:17" ht="20.25" x14ac:dyDescent="0.3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49"/>
      <c r="O654" s="49"/>
      <c r="P654" s="35"/>
      <c r="Q654" s="35"/>
    </row>
    <row r="655" spans="1:17" ht="20.25" x14ac:dyDescent="0.3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49"/>
      <c r="O655" s="49"/>
      <c r="P655" s="35"/>
      <c r="Q655" s="35"/>
    </row>
    <row r="656" spans="1:17" ht="20.25" x14ac:dyDescent="0.3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49"/>
      <c r="O656" s="49"/>
      <c r="P656" s="35"/>
      <c r="Q656" s="35"/>
    </row>
    <row r="657" spans="1:17" ht="20.25" x14ac:dyDescent="0.3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49"/>
      <c r="O657" s="49"/>
      <c r="P657" s="35"/>
      <c r="Q657" s="35"/>
    </row>
    <row r="658" spans="1:17" ht="20.25" x14ac:dyDescent="0.3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49"/>
      <c r="O658" s="49"/>
      <c r="P658" s="35"/>
      <c r="Q658" s="35"/>
    </row>
    <row r="659" spans="1:17" ht="20.25" x14ac:dyDescent="0.3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49"/>
      <c r="O659" s="49"/>
      <c r="P659" s="35"/>
      <c r="Q659" s="35"/>
    </row>
    <row r="660" spans="1:17" ht="20.25" x14ac:dyDescent="0.3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49"/>
      <c r="O660" s="49"/>
      <c r="P660" s="35"/>
      <c r="Q660" s="35"/>
    </row>
    <row r="661" spans="1:17" ht="20.25" x14ac:dyDescent="0.3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49"/>
      <c r="O661" s="49"/>
      <c r="P661" s="35"/>
      <c r="Q661" s="35"/>
    </row>
    <row r="662" spans="1:17" ht="20.25" x14ac:dyDescent="0.3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49"/>
      <c r="O662" s="49"/>
      <c r="P662" s="35"/>
      <c r="Q662" s="35"/>
    </row>
    <row r="663" spans="1:17" ht="20.25" x14ac:dyDescent="0.3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49"/>
      <c r="O663" s="49"/>
      <c r="P663" s="35"/>
      <c r="Q663" s="35"/>
    </row>
    <row r="664" spans="1:17" ht="20.25" x14ac:dyDescent="0.3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49"/>
      <c r="O664" s="49"/>
      <c r="P664" s="35"/>
      <c r="Q664" s="35"/>
    </row>
    <row r="665" spans="1:17" ht="20.25" x14ac:dyDescent="0.3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49"/>
      <c r="O665" s="49"/>
      <c r="P665" s="35"/>
      <c r="Q665" s="35"/>
    </row>
    <row r="666" spans="1:17" ht="20.25" x14ac:dyDescent="0.3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49"/>
      <c r="O666" s="49"/>
      <c r="P666" s="35"/>
      <c r="Q666" s="35"/>
    </row>
    <row r="667" spans="1:17" ht="20.25" x14ac:dyDescent="0.3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49"/>
      <c r="O667" s="49"/>
      <c r="P667" s="35"/>
      <c r="Q667" s="35"/>
    </row>
    <row r="668" spans="1:17" ht="20.25" x14ac:dyDescent="0.3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49"/>
      <c r="O668" s="49"/>
      <c r="P668" s="35"/>
      <c r="Q668" s="35"/>
    </row>
    <row r="669" spans="1:17" ht="20.25" x14ac:dyDescent="0.3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49"/>
      <c r="O669" s="49"/>
      <c r="P669" s="35"/>
      <c r="Q669" s="35"/>
    </row>
    <row r="670" spans="1:17" ht="20.25" x14ac:dyDescent="0.3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49"/>
      <c r="O670" s="49"/>
      <c r="P670" s="35"/>
      <c r="Q670" s="35"/>
    </row>
    <row r="671" spans="1:17" ht="20.25" x14ac:dyDescent="0.3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49"/>
      <c r="O671" s="49"/>
      <c r="P671" s="35"/>
      <c r="Q671" s="35"/>
    </row>
    <row r="672" spans="1:17" ht="20.25" x14ac:dyDescent="0.3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49"/>
      <c r="O672" s="49"/>
      <c r="P672" s="35"/>
      <c r="Q672" s="35"/>
    </row>
    <row r="673" spans="1:17" ht="20.25" x14ac:dyDescent="0.3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49"/>
      <c r="O673" s="49"/>
      <c r="P673" s="35"/>
      <c r="Q673" s="35"/>
    </row>
    <row r="674" spans="1:17" ht="20.25" x14ac:dyDescent="0.3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49"/>
      <c r="O674" s="49"/>
      <c r="P674" s="35"/>
      <c r="Q674" s="35"/>
    </row>
    <row r="675" spans="1:17" ht="20.25" x14ac:dyDescent="0.3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49"/>
      <c r="O675" s="49"/>
      <c r="P675" s="35"/>
      <c r="Q675" s="35"/>
    </row>
    <row r="676" spans="1:17" ht="20.25" x14ac:dyDescent="0.3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49"/>
      <c r="O676" s="49"/>
      <c r="P676" s="35"/>
      <c r="Q676" s="35"/>
    </row>
    <row r="677" spans="1:17" ht="20.25" x14ac:dyDescent="0.3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49"/>
      <c r="O677" s="49"/>
      <c r="P677" s="35"/>
      <c r="Q677" s="35"/>
    </row>
    <row r="678" spans="1:17" ht="20.25" x14ac:dyDescent="0.3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49"/>
      <c r="O678" s="49"/>
      <c r="P678" s="35"/>
      <c r="Q678" s="35"/>
    </row>
    <row r="679" spans="1:17" ht="20.25" x14ac:dyDescent="0.3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49"/>
      <c r="O679" s="49"/>
      <c r="P679" s="35"/>
      <c r="Q679" s="35"/>
    </row>
    <row r="680" spans="1:17" ht="20.25" x14ac:dyDescent="0.3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49"/>
      <c r="O680" s="49"/>
      <c r="P680" s="35"/>
      <c r="Q680" s="35"/>
    </row>
    <row r="681" spans="1:17" ht="20.25" x14ac:dyDescent="0.3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49"/>
      <c r="O681" s="49"/>
      <c r="P681" s="35"/>
      <c r="Q681" s="35"/>
    </row>
    <row r="682" spans="1:17" ht="20.25" x14ac:dyDescent="0.3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49"/>
      <c r="O682" s="49"/>
      <c r="P682" s="35"/>
      <c r="Q682" s="35"/>
    </row>
    <row r="683" spans="1:17" ht="20.25" x14ac:dyDescent="0.3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49"/>
      <c r="O683" s="49"/>
      <c r="P683" s="35"/>
      <c r="Q683" s="35"/>
    </row>
    <row r="684" spans="1:17" ht="20.25" x14ac:dyDescent="0.3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49"/>
      <c r="O684" s="49"/>
      <c r="P684" s="35"/>
      <c r="Q684" s="35"/>
    </row>
    <row r="685" spans="1:17" ht="20.25" x14ac:dyDescent="0.3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49"/>
      <c r="O685" s="49"/>
      <c r="P685" s="35"/>
      <c r="Q685" s="35"/>
    </row>
    <row r="686" spans="1:17" ht="20.25" x14ac:dyDescent="0.3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49"/>
      <c r="O686" s="49"/>
      <c r="P686" s="35"/>
      <c r="Q686" s="35"/>
    </row>
    <row r="687" spans="1:17" ht="20.25" x14ac:dyDescent="0.3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49"/>
      <c r="O687" s="49"/>
      <c r="P687" s="35"/>
      <c r="Q687" s="35"/>
    </row>
    <row r="688" spans="1:17" ht="20.25" x14ac:dyDescent="0.3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49"/>
      <c r="O688" s="49"/>
      <c r="P688" s="35"/>
      <c r="Q688" s="35"/>
    </row>
    <row r="689" spans="1:17" ht="20.25" x14ac:dyDescent="0.3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49"/>
      <c r="O689" s="49"/>
      <c r="P689" s="35"/>
      <c r="Q689" s="35"/>
    </row>
    <row r="690" spans="1:17" ht="20.25" x14ac:dyDescent="0.3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49"/>
      <c r="O690" s="49"/>
      <c r="P690" s="35"/>
      <c r="Q690" s="35"/>
    </row>
    <row r="691" spans="1:17" ht="20.25" x14ac:dyDescent="0.3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49"/>
      <c r="O691" s="49"/>
      <c r="P691" s="35"/>
      <c r="Q691" s="35"/>
    </row>
    <row r="692" spans="1:17" ht="20.25" x14ac:dyDescent="0.3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49"/>
      <c r="O692" s="49"/>
      <c r="P692" s="35"/>
      <c r="Q692" s="35"/>
    </row>
    <row r="693" spans="1:17" ht="20.25" x14ac:dyDescent="0.3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49"/>
      <c r="O693" s="49"/>
      <c r="P693" s="35"/>
      <c r="Q693" s="35"/>
    </row>
    <row r="694" spans="1:17" ht="20.25" x14ac:dyDescent="0.3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49"/>
      <c r="O694" s="49"/>
      <c r="P694" s="35"/>
      <c r="Q694" s="35"/>
    </row>
    <row r="695" spans="1:17" ht="20.25" x14ac:dyDescent="0.3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49"/>
      <c r="O695" s="49"/>
      <c r="P695" s="35"/>
      <c r="Q695" s="35"/>
    </row>
    <row r="696" spans="1:17" ht="20.25" x14ac:dyDescent="0.3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49"/>
      <c r="O696" s="49"/>
      <c r="P696" s="35"/>
      <c r="Q696" s="35"/>
    </row>
    <row r="697" spans="1:17" ht="20.25" x14ac:dyDescent="0.3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49"/>
      <c r="O697" s="49"/>
      <c r="P697" s="35"/>
      <c r="Q697" s="35"/>
    </row>
    <row r="698" spans="1:17" ht="20.25" x14ac:dyDescent="0.3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49"/>
      <c r="O698" s="49"/>
      <c r="P698" s="35"/>
      <c r="Q698" s="35"/>
    </row>
    <row r="699" spans="1:17" ht="20.25" x14ac:dyDescent="0.3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49"/>
      <c r="O699" s="49"/>
      <c r="P699" s="35"/>
      <c r="Q699" s="35"/>
    </row>
    <row r="700" spans="1:17" ht="20.25" x14ac:dyDescent="0.3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49"/>
      <c r="O700" s="49"/>
      <c r="P700" s="35"/>
      <c r="Q700" s="35"/>
    </row>
    <row r="701" spans="1:17" ht="20.25" x14ac:dyDescent="0.3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49"/>
      <c r="O701" s="49"/>
      <c r="P701" s="35"/>
      <c r="Q701" s="35"/>
    </row>
    <row r="702" spans="1:17" ht="20.25" x14ac:dyDescent="0.3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49"/>
      <c r="O702" s="49"/>
      <c r="P702" s="35"/>
      <c r="Q702" s="35"/>
    </row>
    <row r="703" spans="1:17" ht="20.25" x14ac:dyDescent="0.3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49"/>
      <c r="O703" s="49"/>
      <c r="P703" s="35"/>
      <c r="Q703" s="35"/>
    </row>
    <row r="704" spans="1:17" ht="20.25" x14ac:dyDescent="0.3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49"/>
      <c r="O704" s="49"/>
      <c r="P704" s="35"/>
      <c r="Q704" s="35"/>
    </row>
    <row r="705" spans="1:17" ht="20.25" x14ac:dyDescent="0.3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49"/>
      <c r="O705" s="49"/>
      <c r="P705" s="35"/>
      <c r="Q705" s="35"/>
    </row>
    <row r="706" spans="1:17" ht="20.25" x14ac:dyDescent="0.3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49"/>
      <c r="O706" s="49"/>
      <c r="P706" s="35"/>
      <c r="Q706" s="35"/>
    </row>
    <row r="707" spans="1:17" ht="20.25" x14ac:dyDescent="0.3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49"/>
      <c r="O707" s="49"/>
      <c r="P707" s="35"/>
      <c r="Q707" s="35"/>
    </row>
    <row r="708" spans="1:17" ht="20.25" x14ac:dyDescent="0.3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49"/>
      <c r="O708" s="49"/>
      <c r="P708" s="35"/>
      <c r="Q708" s="35"/>
    </row>
    <row r="709" spans="1:17" ht="20.25" x14ac:dyDescent="0.3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49"/>
      <c r="O709" s="49"/>
      <c r="P709" s="35"/>
      <c r="Q709" s="35"/>
    </row>
    <row r="710" spans="1:17" ht="20.25" x14ac:dyDescent="0.3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49"/>
      <c r="O710" s="49"/>
      <c r="P710" s="35"/>
      <c r="Q710" s="35"/>
    </row>
    <row r="711" spans="1:17" ht="20.25" x14ac:dyDescent="0.3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49"/>
      <c r="O711" s="49"/>
      <c r="P711" s="35"/>
      <c r="Q711" s="35"/>
    </row>
    <row r="712" spans="1:17" ht="20.25" x14ac:dyDescent="0.3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49"/>
      <c r="O712" s="49"/>
      <c r="P712" s="35"/>
      <c r="Q712" s="35"/>
    </row>
    <row r="713" spans="1:17" ht="20.25" x14ac:dyDescent="0.3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49"/>
      <c r="O713" s="49"/>
      <c r="P713" s="35"/>
      <c r="Q713" s="35"/>
    </row>
    <row r="714" spans="1:17" ht="20.25" x14ac:dyDescent="0.3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49"/>
      <c r="O714" s="49"/>
      <c r="P714" s="35"/>
      <c r="Q714" s="35"/>
    </row>
    <row r="715" spans="1:17" ht="20.25" x14ac:dyDescent="0.3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49"/>
      <c r="O715" s="49"/>
      <c r="P715" s="35"/>
      <c r="Q715" s="35"/>
    </row>
    <row r="716" spans="1:17" ht="20.25" x14ac:dyDescent="0.3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49"/>
      <c r="O716" s="49"/>
      <c r="P716" s="35"/>
      <c r="Q716" s="35"/>
    </row>
    <row r="717" spans="1:17" ht="20.25" x14ac:dyDescent="0.3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49"/>
      <c r="O717" s="49"/>
      <c r="P717" s="35"/>
      <c r="Q717" s="35"/>
    </row>
    <row r="718" spans="1:17" ht="20.25" x14ac:dyDescent="0.3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49"/>
      <c r="O718" s="49"/>
      <c r="P718" s="35"/>
      <c r="Q718" s="35"/>
    </row>
    <row r="719" spans="1:17" ht="20.25" x14ac:dyDescent="0.3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49"/>
      <c r="O719" s="49"/>
      <c r="P719" s="35"/>
      <c r="Q719" s="35"/>
    </row>
    <row r="720" spans="1:17" ht="20.25" x14ac:dyDescent="0.3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49"/>
      <c r="O720" s="49"/>
      <c r="P720" s="35"/>
      <c r="Q720" s="35"/>
    </row>
    <row r="721" spans="1:17" ht="20.25" x14ac:dyDescent="0.3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49"/>
      <c r="O721" s="49"/>
      <c r="P721" s="35"/>
      <c r="Q721" s="35"/>
    </row>
    <row r="722" spans="1:17" ht="20.25" x14ac:dyDescent="0.3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49"/>
      <c r="O722" s="49"/>
      <c r="P722" s="35"/>
      <c r="Q722" s="35"/>
    </row>
    <row r="723" spans="1:17" ht="20.25" x14ac:dyDescent="0.3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49"/>
      <c r="O723" s="49"/>
      <c r="P723" s="35"/>
      <c r="Q723" s="35"/>
    </row>
    <row r="724" spans="1:17" ht="20.25" x14ac:dyDescent="0.3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49"/>
      <c r="O724" s="49"/>
      <c r="P724" s="35"/>
      <c r="Q724" s="35"/>
    </row>
    <row r="725" spans="1:17" ht="20.25" x14ac:dyDescent="0.3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49"/>
      <c r="O725" s="49"/>
      <c r="P725" s="35"/>
      <c r="Q725" s="35"/>
    </row>
    <row r="726" spans="1:17" ht="20.25" x14ac:dyDescent="0.3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49"/>
      <c r="O726" s="49"/>
      <c r="P726" s="35"/>
      <c r="Q726" s="35"/>
    </row>
    <row r="727" spans="1:17" ht="20.25" x14ac:dyDescent="0.3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49"/>
      <c r="O727" s="49"/>
      <c r="P727" s="35"/>
      <c r="Q727" s="35"/>
    </row>
    <row r="728" spans="1:17" ht="20.25" x14ac:dyDescent="0.3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49"/>
      <c r="O728" s="49"/>
      <c r="P728" s="35"/>
      <c r="Q728" s="35"/>
    </row>
    <row r="729" spans="1:17" ht="20.25" x14ac:dyDescent="0.3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49"/>
      <c r="O729" s="49"/>
      <c r="P729" s="35"/>
      <c r="Q729" s="35"/>
    </row>
    <row r="730" spans="1:17" ht="20.25" x14ac:dyDescent="0.3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49"/>
      <c r="O730" s="49"/>
      <c r="P730" s="35"/>
      <c r="Q730" s="35"/>
    </row>
    <row r="731" spans="1:17" ht="20.25" x14ac:dyDescent="0.3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49"/>
      <c r="O731" s="49"/>
      <c r="P731" s="35"/>
      <c r="Q731" s="35"/>
    </row>
    <row r="732" spans="1:17" ht="20.25" x14ac:dyDescent="0.3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49"/>
      <c r="O732" s="49"/>
      <c r="P732" s="35"/>
      <c r="Q732" s="35"/>
    </row>
    <row r="733" spans="1:17" ht="20.25" x14ac:dyDescent="0.3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49"/>
      <c r="O733" s="49"/>
      <c r="P733" s="35"/>
      <c r="Q733" s="35"/>
    </row>
    <row r="734" spans="1:17" ht="20.25" x14ac:dyDescent="0.3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49"/>
      <c r="O734" s="49"/>
      <c r="P734" s="35"/>
      <c r="Q734" s="35"/>
    </row>
    <row r="735" spans="1:17" ht="20.25" x14ac:dyDescent="0.3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49"/>
      <c r="O735" s="49"/>
      <c r="P735" s="35"/>
      <c r="Q735" s="35"/>
    </row>
    <row r="736" spans="1:17" ht="20.25" x14ac:dyDescent="0.3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49"/>
      <c r="O736" s="49"/>
      <c r="P736" s="35"/>
      <c r="Q736" s="35"/>
    </row>
    <row r="737" spans="1:17" ht="20.25" x14ac:dyDescent="0.3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49"/>
      <c r="O737" s="49"/>
      <c r="P737" s="35"/>
      <c r="Q737" s="35"/>
    </row>
    <row r="738" spans="1:17" ht="20.25" x14ac:dyDescent="0.3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49"/>
      <c r="O738" s="49"/>
      <c r="P738" s="35"/>
      <c r="Q738" s="35"/>
    </row>
    <row r="739" spans="1:17" ht="20.25" x14ac:dyDescent="0.3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49"/>
      <c r="O739" s="49"/>
      <c r="P739" s="35"/>
      <c r="Q739" s="35"/>
    </row>
    <row r="740" spans="1:17" ht="20.25" x14ac:dyDescent="0.3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49"/>
      <c r="O740" s="49"/>
      <c r="P740" s="35"/>
      <c r="Q740" s="35"/>
    </row>
    <row r="741" spans="1:17" ht="20.25" x14ac:dyDescent="0.3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49"/>
      <c r="O741" s="49"/>
      <c r="P741" s="35"/>
      <c r="Q741" s="35"/>
    </row>
    <row r="742" spans="1:17" ht="20.25" x14ac:dyDescent="0.3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49"/>
      <c r="O742" s="49"/>
      <c r="P742" s="35"/>
      <c r="Q742" s="35"/>
    </row>
    <row r="743" spans="1:17" ht="20.25" x14ac:dyDescent="0.3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49"/>
      <c r="O743" s="49"/>
      <c r="P743" s="35"/>
      <c r="Q743" s="35"/>
    </row>
    <row r="744" spans="1:17" ht="20.25" x14ac:dyDescent="0.3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49"/>
      <c r="O744" s="49"/>
      <c r="P744" s="35"/>
      <c r="Q744" s="35"/>
    </row>
    <row r="745" spans="1:17" ht="20.25" x14ac:dyDescent="0.3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49"/>
      <c r="O745" s="49"/>
      <c r="P745" s="35"/>
      <c r="Q745" s="35"/>
    </row>
    <row r="746" spans="1:17" ht="20.25" x14ac:dyDescent="0.3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49"/>
      <c r="O746" s="49"/>
      <c r="P746" s="35"/>
      <c r="Q746" s="35"/>
    </row>
    <row r="747" spans="1:17" ht="20.25" x14ac:dyDescent="0.3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49"/>
      <c r="O747" s="49"/>
      <c r="P747" s="35"/>
      <c r="Q747" s="35"/>
    </row>
    <row r="748" spans="1:17" ht="20.25" x14ac:dyDescent="0.3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49"/>
      <c r="O748" s="49"/>
      <c r="P748" s="35"/>
      <c r="Q748" s="35"/>
    </row>
    <row r="749" spans="1:17" ht="20.25" x14ac:dyDescent="0.3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49"/>
      <c r="O749" s="49"/>
      <c r="P749" s="35"/>
      <c r="Q749" s="35"/>
    </row>
    <row r="750" spans="1:17" ht="20.25" x14ac:dyDescent="0.3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49"/>
      <c r="O750" s="49"/>
      <c r="P750" s="35"/>
      <c r="Q750" s="35"/>
    </row>
    <row r="751" spans="1:17" ht="20.25" x14ac:dyDescent="0.3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49"/>
      <c r="O751" s="49"/>
      <c r="P751" s="35"/>
      <c r="Q751" s="35"/>
    </row>
    <row r="752" spans="1:17" ht="20.25" x14ac:dyDescent="0.3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49"/>
      <c r="O752" s="49"/>
      <c r="P752" s="35"/>
      <c r="Q752" s="35"/>
    </row>
    <row r="753" spans="1:17" ht="20.25" x14ac:dyDescent="0.3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49"/>
      <c r="O753" s="49"/>
      <c r="P753" s="35"/>
      <c r="Q753" s="35"/>
    </row>
    <row r="754" spans="1:17" ht="20.25" x14ac:dyDescent="0.3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49"/>
      <c r="O754" s="49"/>
      <c r="P754" s="35"/>
      <c r="Q754" s="35"/>
    </row>
    <row r="755" spans="1:17" ht="20.25" x14ac:dyDescent="0.3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49"/>
      <c r="O755" s="49"/>
      <c r="P755" s="35"/>
      <c r="Q755" s="35"/>
    </row>
    <row r="756" spans="1:17" ht="20.25" x14ac:dyDescent="0.3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49"/>
      <c r="O756" s="49"/>
      <c r="P756" s="35"/>
      <c r="Q756" s="35"/>
    </row>
    <row r="757" spans="1:17" ht="20.25" x14ac:dyDescent="0.3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49"/>
      <c r="O757" s="49"/>
      <c r="P757" s="35"/>
      <c r="Q757" s="35"/>
    </row>
    <row r="758" spans="1:17" ht="20.25" x14ac:dyDescent="0.3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49"/>
      <c r="O758" s="49"/>
      <c r="P758" s="35"/>
      <c r="Q758" s="35"/>
    </row>
    <row r="759" spans="1:17" ht="20.25" x14ac:dyDescent="0.3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49"/>
      <c r="O759" s="49"/>
      <c r="P759" s="35"/>
      <c r="Q759" s="35"/>
    </row>
    <row r="760" spans="1:17" ht="20.25" x14ac:dyDescent="0.3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49"/>
      <c r="O760" s="49"/>
      <c r="P760" s="35"/>
      <c r="Q760" s="35"/>
    </row>
    <row r="761" spans="1:17" ht="20.25" x14ac:dyDescent="0.3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49"/>
      <c r="O761" s="49"/>
      <c r="P761" s="35"/>
      <c r="Q761" s="35"/>
    </row>
    <row r="762" spans="1:17" ht="20.25" x14ac:dyDescent="0.3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49"/>
      <c r="O762" s="49"/>
      <c r="P762" s="35"/>
      <c r="Q762" s="35"/>
    </row>
    <row r="763" spans="1:17" ht="20.25" x14ac:dyDescent="0.3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49"/>
      <c r="O763" s="49"/>
      <c r="P763" s="35"/>
      <c r="Q763" s="35"/>
    </row>
    <row r="764" spans="1:17" ht="20.25" x14ac:dyDescent="0.3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49"/>
      <c r="O764" s="49"/>
      <c r="P764" s="35"/>
      <c r="Q764" s="35"/>
    </row>
    <row r="765" spans="1:17" ht="20.25" x14ac:dyDescent="0.3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49"/>
      <c r="O765" s="49"/>
      <c r="P765" s="35"/>
      <c r="Q765" s="35"/>
    </row>
    <row r="766" spans="1:17" ht="20.25" x14ac:dyDescent="0.3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49"/>
      <c r="O766" s="49"/>
      <c r="P766" s="35"/>
      <c r="Q766" s="35"/>
    </row>
    <row r="767" spans="1:17" ht="20.25" x14ac:dyDescent="0.3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49"/>
      <c r="O767" s="49"/>
      <c r="P767" s="35"/>
      <c r="Q767" s="35"/>
    </row>
    <row r="768" spans="1:17" ht="20.25" x14ac:dyDescent="0.3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49"/>
      <c r="O768" s="49"/>
      <c r="P768" s="35"/>
      <c r="Q768" s="35"/>
    </row>
    <row r="769" spans="1:17" ht="20.25" x14ac:dyDescent="0.3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49"/>
      <c r="O769" s="49"/>
      <c r="P769" s="35"/>
      <c r="Q769" s="35"/>
    </row>
    <row r="770" spans="1:17" ht="20.25" x14ac:dyDescent="0.3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49"/>
      <c r="O770" s="49"/>
      <c r="P770" s="35"/>
      <c r="Q770" s="35"/>
    </row>
    <row r="771" spans="1:17" ht="20.25" x14ac:dyDescent="0.3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49"/>
      <c r="O771" s="49"/>
      <c r="P771" s="35"/>
      <c r="Q771" s="35"/>
    </row>
    <row r="772" spans="1:17" ht="20.25" x14ac:dyDescent="0.3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49"/>
      <c r="O772" s="49"/>
      <c r="P772" s="35"/>
      <c r="Q772" s="35"/>
    </row>
    <row r="773" spans="1:17" ht="20.25" x14ac:dyDescent="0.3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49"/>
      <c r="O773" s="49"/>
      <c r="P773" s="35"/>
      <c r="Q773" s="35"/>
    </row>
    <row r="774" spans="1:17" ht="20.25" x14ac:dyDescent="0.3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49"/>
      <c r="O774" s="49"/>
      <c r="P774" s="35"/>
      <c r="Q774" s="35"/>
    </row>
    <row r="775" spans="1:17" ht="20.25" x14ac:dyDescent="0.3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49"/>
      <c r="O775" s="49"/>
      <c r="P775" s="35"/>
      <c r="Q775" s="35"/>
    </row>
    <row r="776" spans="1:17" ht="20.25" x14ac:dyDescent="0.3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49"/>
      <c r="O776" s="49"/>
      <c r="P776" s="35"/>
      <c r="Q776" s="35"/>
    </row>
    <row r="777" spans="1:17" ht="20.25" x14ac:dyDescent="0.3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49"/>
      <c r="O777" s="49"/>
      <c r="P777" s="35"/>
      <c r="Q777" s="35"/>
    </row>
    <row r="778" spans="1:17" ht="20.25" x14ac:dyDescent="0.3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49"/>
      <c r="O778" s="49"/>
      <c r="P778" s="35"/>
      <c r="Q778" s="35"/>
    </row>
    <row r="779" spans="1:17" ht="20.25" x14ac:dyDescent="0.3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49"/>
      <c r="O779" s="49"/>
      <c r="P779" s="35"/>
      <c r="Q779" s="35"/>
    </row>
    <row r="780" spans="1:17" ht="20.25" x14ac:dyDescent="0.3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49"/>
      <c r="O780" s="49"/>
      <c r="P780" s="35"/>
      <c r="Q780" s="35"/>
    </row>
    <row r="781" spans="1:17" ht="20.25" x14ac:dyDescent="0.3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49"/>
      <c r="O781" s="49"/>
      <c r="P781" s="35"/>
      <c r="Q781" s="35"/>
    </row>
    <row r="782" spans="1:17" ht="20.25" x14ac:dyDescent="0.3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49"/>
      <c r="O782" s="49"/>
      <c r="P782" s="35"/>
      <c r="Q782" s="35"/>
    </row>
    <row r="783" spans="1:17" ht="20.25" x14ac:dyDescent="0.3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49"/>
      <c r="O783" s="49"/>
      <c r="P783" s="35"/>
      <c r="Q783" s="35"/>
    </row>
    <row r="784" spans="1:17" ht="20.25" x14ac:dyDescent="0.3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49"/>
      <c r="O784" s="49"/>
      <c r="P784" s="35"/>
      <c r="Q784" s="35"/>
    </row>
    <row r="785" spans="1:17" ht="20.25" x14ac:dyDescent="0.3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49"/>
      <c r="O785" s="49"/>
      <c r="P785" s="35"/>
      <c r="Q785" s="35"/>
    </row>
    <row r="786" spans="1:17" ht="20.25" x14ac:dyDescent="0.3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49"/>
      <c r="O786" s="49"/>
      <c r="P786" s="35"/>
      <c r="Q786" s="35"/>
    </row>
    <row r="787" spans="1:17" ht="20.25" x14ac:dyDescent="0.3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49"/>
      <c r="O787" s="49"/>
      <c r="P787" s="35"/>
      <c r="Q787" s="35"/>
    </row>
    <row r="788" spans="1:17" ht="20.25" x14ac:dyDescent="0.3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49"/>
      <c r="O788" s="49"/>
      <c r="P788" s="35"/>
      <c r="Q788" s="35"/>
    </row>
    <row r="789" spans="1:17" ht="20.25" x14ac:dyDescent="0.3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49"/>
      <c r="O789" s="49"/>
      <c r="P789" s="35"/>
      <c r="Q789" s="35"/>
    </row>
    <row r="790" spans="1:17" ht="20.25" x14ac:dyDescent="0.3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49"/>
      <c r="O790" s="49"/>
      <c r="P790" s="35"/>
      <c r="Q790" s="35"/>
    </row>
    <row r="791" spans="1:17" ht="20.25" x14ac:dyDescent="0.3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49"/>
      <c r="O791" s="49"/>
      <c r="P791" s="35"/>
      <c r="Q791" s="35"/>
    </row>
    <row r="792" spans="1:17" ht="20.25" x14ac:dyDescent="0.3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49"/>
      <c r="O792" s="49"/>
      <c r="P792" s="35"/>
      <c r="Q792" s="35"/>
    </row>
    <row r="793" spans="1:17" ht="20.25" x14ac:dyDescent="0.3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49"/>
      <c r="O793" s="49"/>
      <c r="P793" s="35"/>
      <c r="Q793" s="35"/>
    </row>
    <row r="794" spans="1:17" ht="20.25" x14ac:dyDescent="0.3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49"/>
      <c r="O794" s="49"/>
      <c r="P794" s="35"/>
      <c r="Q794" s="35"/>
    </row>
    <row r="795" spans="1:17" ht="20.25" x14ac:dyDescent="0.3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49"/>
      <c r="O795" s="49"/>
      <c r="P795" s="35"/>
      <c r="Q795" s="35"/>
    </row>
    <row r="796" spans="1:17" ht="20.25" x14ac:dyDescent="0.3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49"/>
      <c r="O796" s="49"/>
      <c r="P796" s="35"/>
      <c r="Q796" s="35"/>
    </row>
    <row r="797" spans="1:17" ht="20.25" x14ac:dyDescent="0.3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49"/>
      <c r="O797" s="49"/>
      <c r="P797" s="35"/>
      <c r="Q797" s="35"/>
    </row>
    <row r="798" spans="1:17" ht="20.25" x14ac:dyDescent="0.3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49"/>
      <c r="O798" s="49"/>
      <c r="P798" s="35"/>
      <c r="Q798" s="35"/>
    </row>
    <row r="799" spans="1:17" ht="20.25" x14ac:dyDescent="0.3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49"/>
      <c r="O799" s="49"/>
      <c r="P799" s="35"/>
      <c r="Q799" s="35"/>
    </row>
    <row r="800" spans="1:17" ht="20.25" x14ac:dyDescent="0.3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49"/>
      <c r="O800" s="49"/>
      <c r="P800" s="35"/>
      <c r="Q800" s="35"/>
    </row>
    <row r="801" spans="1:17" ht="20.25" x14ac:dyDescent="0.3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49"/>
      <c r="O801" s="49"/>
      <c r="P801" s="35"/>
      <c r="Q801" s="35"/>
    </row>
    <row r="802" spans="1:17" ht="20.25" x14ac:dyDescent="0.3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49"/>
      <c r="O802" s="49"/>
      <c r="P802" s="35"/>
      <c r="Q802" s="35"/>
    </row>
    <row r="803" spans="1:17" ht="20.25" x14ac:dyDescent="0.3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49"/>
      <c r="O803" s="49"/>
      <c r="P803" s="35"/>
      <c r="Q803" s="35"/>
    </row>
    <row r="804" spans="1:17" ht="20.25" x14ac:dyDescent="0.3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49"/>
      <c r="O804" s="49"/>
      <c r="P804" s="35"/>
      <c r="Q804" s="35"/>
    </row>
    <row r="805" spans="1:17" ht="20.25" x14ac:dyDescent="0.3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49"/>
      <c r="O805" s="49"/>
      <c r="P805" s="35"/>
      <c r="Q805" s="35"/>
    </row>
    <row r="806" spans="1:17" ht="20.25" x14ac:dyDescent="0.3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49"/>
      <c r="O806" s="49"/>
      <c r="P806" s="35"/>
      <c r="Q806" s="35"/>
    </row>
    <row r="807" spans="1:17" ht="20.25" x14ac:dyDescent="0.3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49"/>
      <c r="O807" s="49"/>
      <c r="P807" s="35"/>
      <c r="Q807" s="35"/>
    </row>
    <row r="808" spans="1:17" ht="20.25" x14ac:dyDescent="0.3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49"/>
      <c r="O808" s="49"/>
      <c r="P808" s="35"/>
      <c r="Q808" s="35"/>
    </row>
    <row r="809" spans="1:17" ht="20.25" x14ac:dyDescent="0.3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49"/>
      <c r="O809" s="49"/>
      <c r="P809" s="35"/>
      <c r="Q809" s="35"/>
    </row>
    <row r="810" spans="1:17" ht="20.25" x14ac:dyDescent="0.3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49"/>
      <c r="O810" s="49"/>
      <c r="P810" s="35"/>
      <c r="Q810" s="35"/>
    </row>
    <row r="811" spans="1:17" ht="20.25" x14ac:dyDescent="0.3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49"/>
      <c r="O811" s="49"/>
      <c r="P811" s="35"/>
      <c r="Q811" s="35"/>
    </row>
    <row r="812" spans="1:17" ht="20.25" x14ac:dyDescent="0.3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49"/>
      <c r="O812" s="49"/>
      <c r="P812" s="35"/>
      <c r="Q812" s="35"/>
    </row>
    <row r="813" spans="1:17" ht="20.25" x14ac:dyDescent="0.3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49"/>
      <c r="O813" s="49"/>
      <c r="P813" s="35"/>
      <c r="Q813" s="35"/>
    </row>
    <row r="814" spans="1:17" ht="20.25" x14ac:dyDescent="0.3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49"/>
      <c r="O814" s="49"/>
      <c r="P814" s="35"/>
      <c r="Q814" s="35"/>
    </row>
    <row r="815" spans="1:17" ht="20.25" x14ac:dyDescent="0.3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49"/>
      <c r="O815" s="49"/>
      <c r="P815" s="35"/>
      <c r="Q815" s="35"/>
    </row>
    <row r="816" spans="1:17" ht="20.25" x14ac:dyDescent="0.3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49"/>
      <c r="O816" s="49"/>
      <c r="P816" s="35"/>
      <c r="Q816" s="35"/>
    </row>
    <row r="817" spans="1:17" ht="20.25" x14ac:dyDescent="0.3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49"/>
      <c r="O817" s="49"/>
      <c r="P817" s="35"/>
      <c r="Q817" s="35"/>
    </row>
    <row r="818" spans="1:17" ht="20.25" x14ac:dyDescent="0.3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49"/>
      <c r="O818" s="49"/>
      <c r="P818" s="35"/>
      <c r="Q818" s="35"/>
    </row>
    <row r="819" spans="1:17" ht="20.25" x14ac:dyDescent="0.3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49"/>
      <c r="O819" s="49"/>
      <c r="P819" s="35"/>
      <c r="Q819" s="35"/>
    </row>
    <row r="820" spans="1:17" ht="20.25" x14ac:dyDescent="0.3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49"/>
      <c r="O820" s="49"/>
      <c r="P820" s="35"/>
      <c r="Q820" s="35"/>
    </row>
    <row r="821" spans="1:17" ht="20.25" x14ac:dyDescent="0.3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49"/>
      <c r="O821" s="49"/>
      <c r="P821" s="35"/>
      <c r="Q821" s="35"/>
    </row>
    <row r="822" spans="1:17" ht="20.25" x14ac:dyDescent="0.3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49"/>
      <c r="O822" s="49"/>
      <c r="P822" s="35"/>
      <c r="Q822" s="35"/>
    </row>
    <row r="823" spans="1:17" ht="20.25" x14ac:dyDescent="0.3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49"/>
      <c r="O823" s="49"/>
      <c r="P823" s="35"/>
      <c r="Q823" s="35"/>
    </row>
    <row r="824" spans="1:17" ht="20.25" x14ac:dyDescent="0.3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49"/>
      <c r="O824" s="49"/>
      <c r="P824" s="35"/>
      <c r="Q824" s="35"/>
    </row>
    <row r="825" spans="1:17" ht="20.25" x14ac:dyDescent="0.3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49"/>
      <c r="O825" s="49"/>
      <c r="P825" s="35"/>
      <c r="Q825" s="35"/>
    </row>
    <row r="826" spans="1:17" ht="20.25" x14ac:dyDescent="0.3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49"/>
      <c r="O826" s="49"/>
      <c r="P826" s="35"/>
      <c r="Q826" s="35"/>
    </row>
    <row r="827" spans="1:17" ht="20.25" x14ac:dyDescent="0.3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49"/>
      <c r="O827" s="49"/>
      <c r="P827" s="35"/>
      <c r="Q827" s="35"/>
    </row>
    <row r="828" spans="1:17" ht="20.25" x14ac:dyDescent="0.3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49"/>
      <c r="O828" s="49"/>
      <c r="P828" s="35"/>
      <c r="Q828" s="35"/>
    </row>
    <row r="829" spans="1:17" ht="20.25" x14ac:dyDescent="0.3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49"/>
      <c r="O829" s="49"/>
      <c r="P829" s="35"/>
      <c r="Q829" s="35"/>
    </row>
    <row r="830" spans="1:17" ht="20.25" x14ac:dyDescent="0.3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49"/>
      <c r="O830" s="49"/>
      <c r="P830" s="35"/>
      <c r="Q830" s="35"/>
    </row>
    <row r="831" spans="1:17" ht="20.25" x14ac:dyDescent="0.3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49"/>
      <c r="O831" s="49"/>
      <c r="P831" s="35"/>
      <c r="Q831" s="35"/>
    </row>
    <row r="832" spans="1:17" ht="20.25" x14ac:dyDescent="0.3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49"/>
      <c r="O832" s="49"/>
      <c r="P832" s="35"/>
      <c r="Q832" s="35"/>
    </row>
    <row r="833" spans="1:17" ht="20.25" x14ac:dyDescent="0.3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49"/>
      <c r="O833" s="49"/>
      <c r="P833" s="35"/>
      <c r="Q833" s="35"/>
    </row>
    <row r="834" spans="1:17" ht="20.25" x14ac:dyDescent="0.3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49"/>
      <c r="O834" s="49"/>
      <c r="P834" s="35"/>
      <c r="Q834" s="35"/>
    </row>
    <row r="835" spans="1:17" ht="20.25" x14ac:dyDescent="0.3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49"/>
      <c r="O835" s="49"/>
      <c r="P835" s="35"/>
      <c r="Q835" s="35"/>
    </row>
    <row r="836" spans="1:17" ht="20.25" x14ac:dyDescent="0.3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49"/>
      <c r="O836" s="49"/>
      <c r="P836" s="35"/>
      <c r="Q836" s="35"/>
    </row>
    <row r="837" spans="1:17" ht="20.25" x14ac:dyDescent="0.3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49"/>
      <c r="O837" s="49"/>
      <c r="P837" s="35"/>
      <c r="Q837" s="35"/>
    </row>
    <row r="838" spans="1:17" ht="20.25" x14ac:dyDescent="0.3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49"/>
      <c r="O838" s="49"/>
      <c r="P838" s="35"/>
      <c r="Q838" s="35"/>
    </row>
    <row r="839" spans="1:17" ht="20.25" x14ac:dyDescent="0.3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49"/>
      <c r="O839" s="49"/>
      <c r="P839" s="35"/>
      <c r="Q839" s="35"/>
    </row>
    <row r="840" spans="1:17" ht="20.25" x14ac:dyDescent="0.3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49"/>
      <c r="O840" s="49"/>
      <c r="P840" s="35"/>
      <c r="Q840" s="35"/>
    </row>
    <row r="841" spans="1:17" ht="20.25" x14ac:dyDescent="0.3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49"/>
      <c r="O841" s="49"/>
      <c r="P841" s="35"/>
      <c r="Q841" s="35"/>
    </row>
    <row r="842" spans="1:17" ht="20.25" x14ac:dyDescent="0.3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49"/>
      <c r="O842" s="49"/>
      <c r="P842" s="35"/>
      <c r="Q842" s="35"/>
    </row>
    <row r="843" spans="1:17" ht="20.25" x14ac:dyDescent="0.3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49"/>
      <c r="O843" s="49"/>
      <c r="P843" s="35"/>
      <c r="Q843" s="35"/>
    </row>
    <row r="844" spans="1:17" ht="20.25" x14ac:dyDescent="0.3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49"/>
      <c r="O844" s="49"/>
      <c r="P844" s="35"/>
      <c r="Q844" s="35"/>
    </row>
    <row r="845" spans="1:17" ht="20.25" x14ac:dyDescent="0.3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49"/>
      <c r="O845" s="49"/>
      <c r="P845" s="35"/>
      <c r="Q845" s="35"/>
    </row>
    <row r="846" spans="1:17" ht="20.25" x14ac:dyDescent="0.3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49"/>
      <c r="O846" s="49"/>
      <c r="P846" s="35"/>
      <c r="Q846" s="35"/>
    </row>
    <row r="847" spans="1:17" ht="20.25" x14ac:dyDescent="0.3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49"/>
      <c r="O847" s="49"/>
      <c r="P847" s="35"/>
      <c r="Q847" s="35"/>
    </row>
    <row r="848" spans="1:17" ht="20.25" x14ac:dyDescent="0.3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49"/>
      <c r="O848" s="49"/>
      <c r="P848" s="35"/>
      <c r="Q848" s="35"/>
    </row>
    <row r="849" spans="1:17" ht="20.25" x14ac:dyDescent="0.3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49"/>
      <c r="O849" s="49"/>
      <c r="P849" s="35"/>
      <c r="Q849" s="35"/>
    </row>
    <row r="850" spans="1:17" ht="20.25" x14ac:dyDescent="0.3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49"/>
      <c r="O850" s="49"/>
      <c r="P850" s="35"/>
      <c r="Q850" s="35"/>
    </row>
    <row r="851" spans="1:17" ht="20.25" x14ac:dyDescent="0.3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49"/>
      <c r="O851" s="49"/>
      <c r="P851" s="35"/>
      <c r="Q851" s="35"/>
    </row>
    <row r="852" spans="1:17" ht="20.25" x14ac:dyDescent="0.3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49"/>
      <c r="O852" s="49"/>
      <c r="P852" s="35"/>
      <c r="Q852" s="35"/>
    </row>
    <row r="853" spans="1:17" ht="20.25" x14ac:dyDescent="0.3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49"/>
      <c r="O853" s="49"/>
      <c r="P853" s="35"/>
      <c r="Q853" s="35"/>
    </row>
    <row r="854" spans="1:17" ht="20.25" x14ac:dyDescent="0.3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49"/>
      <c r="O854" s="49"/>
      <c r="P854" s="35"/>
      <c r="Q854" s="35"/>
    </row>
    <row r="855" spans="1:17" ht="20.25" x14ac:dyDescent="0.3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49"/>
      <c r="O855" s="49"/>
      <c r="P855" s="35"/>
      <c r="Q855" s="35"/>
    </row>
    <row r="856" spans="1:17" ht="20.25" x14ac:dyDescent="0.3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49"/>
      <c r="O856" s="49"/>
      <c r="P856" s="35"/>
      <c r="Q856" s="35"/>
    </row>
    <row r="857" spans="1:17" ht="20.25" x14ac:dyDescent="0.3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49"/>
      <c r="O857" s="49"/>
      <c r="P857" s="35"/>
      <c r="Q857" s="35"/>
    </row>
    <row r="858" spans="1:17" ht="20.25" x14ac:dyDescent="0.3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49"/>
      <c r="O858" s="49"/>
      <c r="P858" s="35"/>
      <c r="Q858" s="35"/>
    </row>
    <row r="859" spans="1:17" ht="20.25" x14ac:dyDescent="0.3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49"/>
      <c r="O859" s="49"/>
      <c r="P859" s="35"/>
      <c r="Q859" s="35"/>
    </row>
    <row r="860" spans="1:17" ht="20.25" x14ac:dyDescent="0.3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49"/>
      <c r="O860" s="49"/>
      <c r="P860" s="35"/>
      <c r="Q860" s="35"/>
    </row>
    <row r="861" spans="1:17" ht="20.25" x14ac:dyDescent="0.3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49"/>
      <c r="O861" s="49"/>
      <c r="P861" s="35"/>
      <c r="Q861" s="35"/>
    </row>
    <row r="862" spans="1:17" ht="20.25" x14ac:dyDescent="0.3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49"/>
      <c r="O862" s="49"/>
      <c r="P862" s="35"/>
      <c r="Q862" s="35"/>
    </row>
    <row r="863" spans="1:17" ht="20.25" x14ac:dyDescent="0.3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49"/>
      <c r="O863" s="49"/>
      <c r="P863" s="35"/>
      <c r="Q863" s="35"/>
    </row>
    <row r="864" spans="1:17" ht="20.25" x14ac:dyDescent="0.3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49"/>
      <c r="O864" s="49"/>
      <c r="P864" s="35"/>
      <c r="Q864" s="35"/>
    </row>
    <row r="865" spans="1:17" ht="20.25" x14ac:dyDescent="0.3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49"/>
      <c r="O865" s="49"/>
      <c r="P865" s="35"/>
      <c r="Q865" s="35"/>
    </row>
    <row r="866" spans="1:17" ht="20.25" x14ac:dyDescent="0.3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49"/>
      <c r="O866" s="49"/>
      <c r="P866" s="35"/>
      <c r="Q866" s="35"/>
    </row>
    <row r="867" spans="1:17" ht="20.25" x14ac:dyDescent="0.3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49"/>
      <c r="O867" s="49"/>
      <c r="P867" s="35"/>
      <c r="Q867" s="35"/>
    </row>
    <row r="868" spans="1:17" ht="20.25" x14ac:dyDescent="0.3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49"/>
      <c r="O868" s="49"/>
      <c r="P868" s="35"/>
      <c r="Q868" s="35"/>
    </row>
    <row r="869" spans="1:17" ht="20.25" x14ac:dyDescent="0.3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49"/>
      <c r="O869" s="49"/>
      <c r="P869" s="35"/>
      <c r="Q869" s="35"/>
    </row>
    <row r="870" spans="1:17" ht="20.25" x14ac:dyDescent="0.3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49"/>
      <c r="O870" s="49"/>
      <c r="P870" s="35"/>
      <c r="Q870" s="35"/>
    </row>
    <row r="871" spans="1:17" ht="20.25" x14ac:dyDescent="0.3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49"/>
      <c r="O871" s="49"/>
      <c r="P871" s="35"/>
      <c r="Q871" s="35"/>
    </row>
    <row r="872" spans="1:17" ht="20.25" x14ac:dyDescent="0.3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49"/>
      <c r="O872" s="49"/>
      <c r="P872" s="35"/>
      <c r="Q872" s="35"/>
    </row>
    <row r="873" spans="1:17" ht="20.25" x14ac:dyDescent="0.3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49"/>
      <c r="O873" s="49"/>
      <c r="P873" s="35"/>
      <c r="Q873" s="35"/>
    </row>
    <row r="874" spans="1:17" ht="20.25" x14ac:dyDescent="0.3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49"/>
      <c r="O874" s="49"/>
      <c r="P874" s="35"/>
      <c r="Q874" s="35"/>
    </row>
    <row r="875" spans="1:17" ht="20.25" x14ac:dyDescent="0.3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49"/>
      <c r="O875" s="49"/>
      <c r="P875" s="35"/>
      <c r="Q875" s="35"/>
    </row>
    <row r="876" spans="1:17" ht="20.25" x14ac:dyDescent="0.3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49"/>
      <c r="O876" s="49"/>
      <c r="P876" s="35"/>
      <c r="Q876" s="35"/>
    </row>
    <row r="877" spans="1:17" ht="20.25" x14ac:dyDescent="0.3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49"/>
      <c r="O877" s="49"/>
      <c r="P877" s="35"/>
      <c r="Q877" s="35"/>
    </row>
    <row r="878" spans="1:17" ht="20.25" x14ac:dyDescent="0.3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49"/>
      <c r="O878" s="49"/>
      <c r="P878" s="35"/>
      <c r="Q878" s="35"/>
    </row>
    <row r="879" spans="1:17" ht="20.25" x14ac:dyDescent="0.3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49"/>
      <c r="O879" s="49"/>
      <c r="P879" s="35"/>
      <c r="Q879" s="35"/>
    </row>
    <row r="880" spans="1:17" ht="20.25" x14ac:dyDescent="0.3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49"/>
      <c r="O880" s="49"/>
      <c r="P880" s="35"/>
      <c r="Q880" s="35"/>
    </row>
    <row r="881" spans="1:17" ht="20.25" x14ac:dyDescent="0.3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49"/>
      <c r="O881" s="49"/>
      <c r="P881" s="35"/>
      <c r="Q881" s="35"/>
    </row>
    <row r="882" spans="1:17" ht="20.25" x14ac:dyDescent="0.3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49"/>
      <c r="O882" s="49"/>
      <c r="P882" s="35"/>
      <c r="Q882" s="35"/>
    </row>
    <row r="883" spans="1:17" ht="20.25" x14ac:dyDescent="0.3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49"/>
      <c r="O883" s="49"/>
      <c r="P883" s="35"/>
      <c r="Q883" s="35"/>
    </row>
    <row r="884" spans="1:17" ht="20.25" x14ac:dyDescent="0.3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49"/>
      <c r="O884" s="49"/>
      <c r="P884" s="35"/>
      <c r="Q884" s="35"/>
    </row>
    <row r="885" spans="1:17" ht="20.25" x14ac:dyDescent="0.3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49"/>
      <c r="O885" s="49"/>
      <c r="P885" s="35"/>
      <c r="Q885" s="35"/>
    </row>
    <row r="886" spans="1:17" ht="20.25" x14ac:dyDescent="0.3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49"/>
      <c r="O886" s="49"/>
      <c r="P886" s="35"/>
      <c r="Q886" s="35"/>
    </row>
    <row r="887" spans="1:17" ht="20.25" x14ac:dyDescent="0.3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49"/>
      <c r="O887" s="49"/>
      <c r="P887" s="35"/>
      <c r="Q887" s="35"/>
    </row>
    <row r="888" spans="1:17" ht="20.25" x14ac:dyDescent="0.3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49"/>
      <c r="O888" s="49"/>
      <c r="P888" s="35"/>
      <c r="Q888" s="35"/>
    </row>
    <row r="889" spans="1:17" ht="20.25" x14ac:dyDescent="0.3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49"/>
      <c r="O889" s="49"/>
      <c r="P889" s="35"/>
      <c r="Q889" s="35"/>
    </row>
    <row r="890" spans="1:17" ht="20.25" x14ac:dyDescent="0.3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49"/>
      <c r="O890" s="49"/>
      <c r="P890" s="35"/>
      <c r="Q890" s="35"/>
    </row>
    <row r="891" spans="1:17" ht="20.25" x14ac:dyDescent="0.3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49"/>
      <c r="O891" s="49"/>
      <c r="P891" s="35"/>
      <c r="Q891" s="35"/>
    </row>
    <row r="892" spans="1:17" ht="20.25" x14ac:dyDescent="0.3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49"/>
      <c r="O892" s="49"/>
      <c r="P892" s="35"/>
      <c r="Q892" s="35"/>
    </row>
    <row r="893" spans="1:17" ht="20.25" x14ac:dyDescent="0.3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49"/>
      <c r="O893" s="49"/>
      <c r="P893" s="35"/>
      <c r="Q893" s="35"/>
    </row>
    <row r="894" spans="1:17" ht="20.25" x14ac:dyDescent="0.3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49"/>
      <c r="O894" s="49"/>
      <c r="P894" s="35"/>
      <c r="Q894" s="35"/>
    </row>
    <row r="895" spans="1:17" ht="20.25" x14ac:dyDescent="0.3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49"/>
      <c r="O895" s="49"/>
      <c r="P895" s="35"/>
      <c r="Q895" s="35"/>
    </row>
    <row r="896" spans="1:17" ht="20.25" x14ac:dyDescent="0.3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49"/>
      <c r="O896" s="49"/>
      <c r="P896" s="35"/>
      <c r="Q896" s="35"/>
    </row>
    <row r="897" spans="1:17" ht="20.25" x14ac:dyDescent="0.3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49"/>
      <c r="O897" s="49"/>
      <c r="P897" s="35"/>
      <c r="Q897" s="35"/>
    </row>
    <row r="898" spans="1:17" ht="20.25" x14ac:dyDescent="0.3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49"/>
      <c r="O898" s="49"/>
      <c r="P898" s="35"/>
      <c r="Q898" s="35"/>
    </row>
    <row r="899" spans="1:17" ht="20.25" x14ac:dyDescent="0.3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49"/>
      <c r="O899" s="49"/>
      <c r="P899" s="35"/>
      <c r="Q899" s="35"/>
    </row>
    <row r="900" spans="1:17" ht="20.25" x14ac:dyDescent="0.3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49"/>
      <c r="O900" s="49"/>
      <c r="P900" s="35"/>
      <c r="Q900" s="35"/>
    </row>
    <row r="901" spans="1:17" ht="20.25" x14ac:dyDescent="0.3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49"/>
      <c r="O901" s="49"/>
      <c r="P901" s="35"/>
      <c r="Q901" s="35"/>
    </row>
    <row r="902" spans="1:17" ht="20.25" x14ac:dyDescent="0.3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49"/>
      <c r="O902" s="49"/>
      <c r="P902" s="35"/>
      <c r="Q902" s="35"/>
    </row>
    <row r="903" spans="1:17" ht="20.25" x14ac:dyDescent="0.3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49"/>
      <c r="O903" s="49"/>
      <c r="P903" s="35"/>
      <c r="Q903" s="35"/>
    </row>
    <row r="904" spans="1:17" ht="20.25" x14ac:dyDescent="0.3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49"/>
      <c r="O904" s="49"/>
      <c r="P904" s="35"/>
      <c r="Q904" s="35"/>
    </row>
    <row r="905" spans="1:17" ht="20.25" x14ac:dyDescent="0.3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49"/>
      <c r="O905" s="49"/>
      <c r="P905" s="35"/>
      <c r="Q905" s="35"/>
    </row>
    <row r="906" spans="1:17" ht="20.25" x14ac:dyDescent="0.3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49"/>
      <c r="O906" s="49"/>
      <c r="P906" s="35"/>
      <c r="Q906" s="35"/>
    </row>
    <row r="907" spans="1:17" ht="20.25" x14ac:dyDescent="0.3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49"/>
      <c r="O907" s="49"/>
      <c r="P907" s="35"/>
      <c r="Q907" s="35"/>
    </row>
    <row r="908" spans="1:17" ht="20.25" x14ac:dyDescent="0.3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49"/>
      <c r="O908" s="49"/>
      <c r="P908" s="35"/>
      <c r="Q908" s="35"/>
    </row>
    <row r="909" spans="1:17" ht="20.25" x14ac:dyDescent="0.3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49"/>
      <c r="O909" s="49"/>
      <c r="P909" s="35"/>
      <c r="Q909" s="35"/>
    </row>
    <row r="910" spans="1:17" ht="20.25" x14ac:dyDescent="0.3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49"/>
      <c r="O910" s="49"/>
      <c r="P910" s="35"/>
      <c r="Q910" s="35"/>
    </row>
    <row r="911" spans="1:17" ht="20.25" x14ac:dyDescent="0.3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49"/>
      <c r="O911" s="49"/>
      <c r="P911" s="35"/>
      <c r="Q911" s="35"/>
    </row>
    <row r="912" spans="1:17" ht="20.25" x14ac:dyDescent="0.3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49"/>
      <c r="O912" s="49"/>
      <c r="P912" s="35"/>
      <c r="Q912" s="35"/>
    </row>
    <row r="913" spans="1:17" ht="20.25" x14ac:dyDescent="0.3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49"/>
      <c r="O913" s="49"/>
      <c r="P913" s="35"/>
      <c r="Q913" s="35"/>
    </row>
    <row r="914" spans="1:17" ht="20.25" x14ac:dyDescent="0.3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49"/>
      <c r="O914" s="49"/>
      <c r="P914" s="35"/>
      <c r="Q914" s="35"/>
    </row>
    <row r="915" spans="1:17" ht="20.25" x14ac:dyDescent="0.3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49"/>
      <c r="O915" s="49"/>
      <c r="P915" s="35"/>
      <c r="Q915" s="35"/>
    </row>
    <row r="916" spans="1:17" ht="20.25" x14ac:dyDescent="0.3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49"/>
      <c r="O916" s="49"/>
      <c r="P916" s="35"/>
      <c r="Q916" s="35"/>
    </row>
    <row r="917" spans="1:17" ht="20.25" x14ac:dyDescent="0.3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49"/>
      <c r="O917" s="49"/>
      <c r="P917" s="35"/>
      <c r="Q917" s="35"/>
    </row>
    <row r="918" spans="1:17" ht="20.25" x14ac:dyDescent="0.3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49"/>
      <c r="O918" s="49"/>
      <c r="P918" s="35"/>
      <c r="Q918" s="35"/>
    </row>
    <row r="919" spans="1:17" ht="20.25" x14ac:dyDescent="0.3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49"/>
      <c r="O919" s="49"/>
      <c r="P919" s="35"/>
      <c r="Q919" s="35"/>
    </row>
    <row r="920" spans="1:17" ht="20.25" x14ac:dyDescent="0.3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49"/>
      <c r="O920" s="49"/>
      <c r="P920" s="35"/>
      <c r="Q920" s="35"/>
    </row>
    <row r="921" spans="1:17" ht="20.25" x14ac:dyDescent="0.3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49"/>
      <c r="O921" s="49"/>
      <c r="P921" s="35"/>
      <c r="Q921" s="35"/>
    </row>
    <row r="922" spans="1:17" ht="20.25" x14ac:dyDescent="0.3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49"/>
      <c r="O922" s="49"/>
      <c r="P922" s="35"/>
      <c r="Q922" s="35"/>
    </row>
    <row r="923" spans="1:17" ht="20.25" x14ac:dyDescent="0.3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49"/>
      <c r="O923" s="49"/>
      <c r="P923" s="35"/>
      <c r="Q923" s="35"/>
    </row>
    <row r="924" spans="1:17" ht="20.25" x14ac:dyDescent="0.3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49"/>
      <c r="O924" s="49"/>
      <c r="P924" s="35"/>
      <c r="Q924" s="35"/>
    </row>
    <row r="925" spans="1:17" ht="20.25" x14ac:dyDescent="0.3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49"/>
      <c r="O925" s="49"/>
      <c r="P925" s="35"/>
      <c r="Q925" s="35"/>
    </row>
    <row r="926" spans="1:17" ht="20.25" x14ac:dyDescent="0.3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49"/>
      <c r="O926" s="49"/>
      <c r="P926" s="35"/>
      <c r="Q926" s="35"/>
    </row>
    <row r="927" spans="1:17" ht="20.25" x14ac:dyDescent="0.3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49"/>
      <c r="O927" s="49"/>
      <c r="P927" s="35"/>
      <c r="Q927" s="35"/>
    </row>
    <row r="928" spans="1:17" ht="20.25" x14ac:dyDescent="0.3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49"/>
      <c r="O928" s="49"/>
      <c r="P928" s="35"/>
      <c r="Q928" s="35"/>
    </row>
    <row r="929" spans="1:17" ht="20.25" x14ac:dyDescent="0.3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49"/>
      <c r="O929" s="49"/>
      <c r="P929" s="35"/>
      <c r="Q929" s="35"/>
    </row>
    <row r="930" spans="1:17" ht="20.25" x14ac:dyDescent="0.3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49"/>
      <c r="O930" s="49"/>
      <c r="P930" s="35"/>
      <c r="Q930" s="35"/>
    </row>
    <row r="931" spans="1:17" ht="20.25" x14ac:dyDescent="0.3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49"/>
      <c r="O931" s="49"/>
      <c r="P931" s="35"/>
      <c r="Q931" s="35"/>
    </row>
    <row r="932" spans="1:17" ht="20.25" x14ac:dyDescent="0.3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49"/>
      <c r="O932" s="49"/>
      <c r="P932" s="35"/>
      <c r="Q932" s="35"/>
    </row>
    <row r="933" spans="1:17" ht="20.25" x14ac:dyDescent="0.3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49"/>
      <c r="O933" s="49"/>
      <c r="P933" s="35"/>
      <c r="Q933" s="35"/>
    </row>
    <row r="934" spans="1:17" ht="20.25" x14ac:dyDescent="0.3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49"/>
      <c r="O934" s="49"/>
      <c r="P934" s="35"/>
      <c r="Q934" s="35"/>
    </row>
    <row r="935" spans="1:17" ht="20.25" x14ac:dyDescent="0.3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49"/>
      <c r="O935" s="49"/>
      <c r="P935" s="35"/>
      <c r="Q935" s="35"/>
    </row>
    <row r="936" spans="1:17" ht="20.25" x14ac:dyDescent="0.3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49"/>
      <c r="O936" s="49"/>
      <c r="P936" s="35"/>
      <c r="Q936" s="35"/>
    </row>
    <row r="937" spans="1:17" ht="20.25" x14ac:dyDescent="0.3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49"/>
      <c r="O937" s="49"/>
      <c r="P937" s="35"/>
      <c r="Q937" s="35"/>
    </row>
    <row r="938" spans="1:17" ht="20.25" x14ac:dyDescent="0.3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49"/>
      <c r="O938" s="49"/>
      <c r="P938" s="35"/>
      <c r="Q938" s="35"/>
    </row>
    <row r="939" spans="1:17" ht="20.25" x14ac:dyDescent="0.3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49"/>
      <c r="O939" s="49"/>
      <c r="P939" s="35"/>
      <c r="Q939" s="35"/>
    </row>
    <row r="940" spans="1:17" ht="20.25" x14ac:dyDescent="0.3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49"/>
      <c r="O940" s="49"/>
      <c r="P940" s="35"/>
      <c r="Q940" s="35"/>
    </row>
    <row r="941" spans="1:17" ht="20.25" x14ac:dyDescent="0.3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49"/>
      <c r="O941" s="49"/>
      <c r="P941" s="35"/>
      <c r="Q941" s="35"/>
    </row>
    <row r="942" spans="1:17" ht="20.25" x14ac:dyDescent="0.3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49"/>
      <c r="O942" s="49"/>
      <c r="P942" s="35"/>
      <c r="Q942" s="35"/>
    </row>
    <row r="943" spans="1:17" ht="20.25" x14ac:dyDescent="0.3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49"/>
      <c r="O943" s="49"/>
      <c r="P943" s="35"/>
      <c r="Q943" s="35"/>
    </row>
    <row r="944" spans="1:17" ht="20.25" x14ac:dyDescent="0.3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49"/>
      <c r="O944" s="49"/>
      <c r="P944" s="35"/>
      <c r="Q944" s="35"/>
    </row>
    <row r="945" spans="1:17" ht="20.25" x14ac:dyDescent="0.3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49"/>
      <c r="O945" s="49"/>
      <c r="P945" s="35"/>
      <c r="Q945" s="35"/>
    </row>
    <row r="946" spans="1:17" ht="20.25" x14ac:dyDescent="0.3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49"/>
      <c r="O946" s="49"/>
      <c r="P946" s="35"/>
      <c r="Q946" s="35"/>
    </row>
    <row r="947" spans="1:17" ht="20.25" x14ac:dyDescent="0.3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49"/>
      <c r="O947" s="49"/>
      <c r="P947" s="35"/>
      <c r="Q947" s="35"/>
    </row>
    <row r="948" spans="1:17" ht="20.25" x14ac:dyDescent="0.3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49"/>
      <c r="O948" s="49"/>
      <c r="P948" s="35"/>
      <c r="Q948" s="35"/>
    </row>
    <row r="949" spans="1:17" ht="20.25" x14ac:dyDescent="0.3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49"/>
      <c r="O949" s="49"/>
      <c r="P949" s="35"/>
      <c r="Q949" s="35"/>
    </row>
    <row r="950" spans="1:17" ht="20.25" x14ac:dyDescent="0.3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49"/>
      <c r="O950" s="49"/>
      <c r="P950" s="35"/>
      <c r="Q950" s="35"/>
    </row>
    <row r="951" spans="1:17" ht="20.25" x14ac:dyDescent="0.3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49"/>
      <c r="O951" s="49"/>
      <c r="P951" s="35"/>
      <c r="Q951" s="35"/>
    </row>
    <row r="952" spans="1:17" ht="20.25" x14ac:dyDescent="0.3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49"/>
      <c r="O952" s="49"/>
      <c r="P952" s="35"/>
      <c r="Q952" s="35"/>
    </row>
    <row r="953" spans="1:17" ht="20.25" x14ac:dyDescent="0.3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49"/>
      <c r="O953" s="49"/>
      <c r="P953" s="35"/>
      <c r="Q953" s="35"/>
    </row>
    <row r="954" spans="1:17" ht="20.25" x14ac:dyDescent="0.3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49"/>
      <c r="O954" s="49"/>
      <c r="P954" s="35"/>
      <c r="Q954" s="35"/>
    </row>
    <row r="955" spans="1:17" ht="20.25" x14ac:dyDescent="0.3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49"/>
      <c r="O955" s="49"/>
      <c r="P955" s="35"/>
      <c r="Q955" s="35"/>
    </row>
    <row r="956" spans="1:17" ht="20.25" x14ac:dyDescent="0.3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49"/>
      <c r="O956" s="49"/>
      <c r="P956" s="35"/>
      <c r="Q956" s="35"/>
    </row>
    <row r="957" spans="1:17" ht="20.25" x14ac:dyDescent="0.3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49"/>
      <c r="O957" s="49"/>
      <c r="P957" s="35"/>
      <c r="Q957" s="35"/>
    </row>
    <row r="958" spans="1:17" ht="20.25" x14ac:dyDescent="0.3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49"/>
      <c r="O958" s="49"/>
      <c r="P958" s="35"/>
      <c r="Q958" s="35"/>
    </row>
    <row r="959" spans="1:17" ht="20.25" x14ac:dyDescent="0.3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49"/>
      <c r="O959" s="49"/>
      <c r="P959" s="35"/>
      <c r="Q959" s="35"/>
    </row>
    <row r="960" spans="1:17" ht="20.25" x14ac:dyDescent="0.3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49"/>
      <c r="O960" s="49"/>
      <c r="P960" s="35"/>
      <c r="Q960" s="35"/>
    </row>
    <row r="961" spans="1:17" ht="20.25" x14ac:dyDescent="0.3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49"/>
      <c r="O961" s="49"/>
      <c r="P961" s="35"/>
      <c r="Q961" s="35"/>
    </row>
    <row r="962" spans="1:17" ht="20.25" x14ac:dyDescent="0.3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49"/>
      <c r="O962" s="49"/>
      <c r="P962" s="35"/>
      <c r="Q962" s="35"/>
    </row>
    <row r="963" spans="1:17" ht="20.25" x14ac:dyDescent="0.3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49"/>
      <c r="O963" s="49"/>
      <c r="P963" s="35"/>
      <c r="Q963" s="35"/>
    </row>
    <row r="964" spans="1:17" ht="20.25" x14ac:dyDescent="0.3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49"/>
      <c r="O964" s="49"/>
      <c r="P964" s="35"/>
      <c r="Q964" s="35"/>
    </row>
    <row r="965" spans="1:17" ht="20.25" x14ac:dyDescent="0.3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49"/>
      <c r="O965" s="49"/>
      <c r="P965" s="35"/>
      <c r="Q965" s="35"/>
    </row>
    <row r="966" spans="1:17" ht="20.25" x14ac:dyDescent="0.3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49"/>
      <c r="O966" s="49"/>
      <c r="P966" s="35"/>
      <c r="Q966" s="35"/>
    </row>
    <row r="967" spans="1:17" ht="20.25" x14ac:dyDescent="0.3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49"/>
      <c r="O967" s="49"/>
      <c r="P967" s="35"/>
      <c r="Q967" s="35"/>
    </row>
    <row r="968" spans="1:17" ht="20.25" x14ac:dyDescent="0.3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49"/>
      <c r="O968" s="49"/>
      <c r="P968" s="35"/>
      <c r="Q968" s="35"/>
    </row>
    <row r="969" spans="1:17" ht="20.25" x14ac:dyDescent="0.3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49"/>
      <c r="O969" s="49"/>
      <c r="P969" s="35"/>
      <c r="Q969" s="35"/>
    </row>
    <row r="970" spans="1:17" ht="20.25" x14ac:dyDescent="0.3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49"/>
      <c r="O970" s="49"/>
      <c r="P970" s="35"/>
      <c r="Q970" s="35"/>
    </row>
    <row r="971" spans="1:17" ht="20.25" x14ac:dyDescent="0.3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49"/>
      <c r="O971" s="49"/>
      <c r="P971" s="35"/>
      <c r="Q971" s="35"/>
    </row>
    <row r="972" spans="1:17" ht="20.25" x14ac:dyDescent="0.3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49"/>
      <c r="O972" s="49"/>
      <c r="P972" s="35"/>
      <c r="Q972" s="35"/>
    </row>
    <row r="973" spans="1:17" ht="20.25" x14ac:dyDescent="0.3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49"/>
      <c r="O973" s="49"/>
      <c r="P973" s="35"/>
      <c r="Q973" s="35"/>
    </row>
    <row r="974" spans="1:17" ht="20.25" x14ac:dyDescent="0.3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49"/>
      <c r="O974" s="49"/>
      <c r="P974" s="35"/>
      <c r="Q974" s="35"/>
    </row>
    <row r="975" spans="1:17" ht="20.25" x14ac:dyDescent="0.3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49"/>
      <c r="O975" s="49"/>
      <c r="P975" s="35"/>
      <c r="Q975" s="35"/>
    </row>
    <row r="976" spans="1:17" ht="20.25" x14ac:dyDescent="0.3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49"/>
      <c r="O976" s="49"/>
      <c r="P976" s="35"/>
      <c r="Q976" s="35"/>
    </row>
    <row r="977" spans="1:17" ht="20.25" x14ac:dyDescent="0.3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49"/>
      <c r="O977" s="49"/>
      <c r="P977" s="35"/>
      <c r="Q977" s="35"/>
    </row>
    <row r="978" spans="1:17" ht="20.25" x14ac:dyDescent="0.3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49"/>
      <c r="O978" s="49"/>
      <c r="P978" s="35"/>
      <c r="Q978" s="35"/>
    </row>
    <row r="979" spans="1:17" ht="20.25" x14ac:dyDescent="0.3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49"/>
      <c r="O979" s="49"/>
      <c r="P979" s="35"/>
      <c r="Q979" s="35"/>
    </row>
    <row r="980" spans="1:17" ht="20.25" x14ac:dyDescent="0.3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49"/>
      <c r="O980" s="49"/>
      <c r="P980" s="35"/>
      <c r="Q980" s="35"/>
    </row>
    <row r="981" spans="1:17" ht="20.25" x14ac:dyDescent="0.3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49"/>
      <c r="O981" s="49"/>
      <c r="P981" s="35"/>
      <c r="Q981" s="35"/>
    </row>
    <row r="982" spans="1:17" ht="20.25" x14ac:dyDescent="0.3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49"/>
      <c r="O982" s="49"/>
      <c r="P982" s="35"/>
      <c r="Q982" s="35"/>
    </row>
    <row r="983" spans="1:17" ht="20.25" x14ac:dyDescent="0.3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49"/>
      <c r="O983" s="49"/>
      <c r="P983" s="35"/>
      <c r="Q983" s="35"/>
    </row>
    <row r="984" spans="1:17" ht="20.25" x14ac:dyDescent="0.3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49"/>
      <c r="O984" s="49"/>
      <c r="P984" s="35"/>
      <c r="Q984" s="35"/>
    </row>
    <row r="985" spans="1:17" ht="20.25" x14ac:dyDescent="0.3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49"/>
      <c r="O985" s="49"/>
      <c r="P985" s="35"/>
      <c r="Q985" s="35"/>
    </row>
    <row r="986" spans="1:17" ht="20.25" x14ac:dyDescent="0.3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49"/>
      <c r="O986" s="49"/>
      <c r="P986" s="35"/>
      <c r="Q986" s="35"/>
    </row>
    <row r="987" spans="1:17" ht="20.25" x14ac:dyDescent="0.3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49"/>
      <c r="O987" s="49"/>
      <c r="P987" s="35"/>
      <c r="Q987" s="35"/>
    </row>
    <row r="988" spans="1:17" ht="20.25" x14ac:dyDescent="0.3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49"/>
      <c r="O988" s="49"/>
      <c r="P988" s="35"/>
      <c r="Q988" s="35"/>
    </row>
    <row r="989" spans="1:17" ht="20.25" x14ac:dyDescent="0.3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49"/>
      <c r="O989" s="49"/>
      <c r="P989" s="35"/>
      <c r="Q989" s="35"/>
    </row>
    <row r="990" spans="1:17" ht="20.25" x14ac:dyDescent="0.3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49"/>
      <c r="O990" s="49"/>
      <c r="P990" s="35"/>
      <c r="Q990" s="35"/>
    </row>
    <row r="991" spans="1:17" ht="20.25" x14ac:dyDescent="0.3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49"/>
      <c r="O991" s="49"/>
      <c r="P991" s="35"/>
      <c r="Q991" s="35"/>
    </row>
    <row r="992" spans="1:17" ht="20.25" x14ac:dyDescent="0.3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49"/>
      <c r="O992" s="49"/>
      <c r="P992" s="35"/>
      <c r="Q992" s="35"/>
    </row>
    <row r="993" spans="1:17" ht="20.25" x14ac:dyDescent="0.3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49"/>
      <c r="O993" s="49"/>
      <c r="P993" s="35"/>
      <c r="Q993" s="35"/>
    </row>
    <row r="994" spans="1:17" ht="20.25" x14ac:dyDescent="0.3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49"/>
      <c r="O994" s="49"/>
      <c r="P994" s="35"/>
      <c r="Q994" s="35"/>
    </row>
    <row r="995" spans="1:17" ht="20.25" x14ac:dyDescent="0.3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49"/>
      <c r="O995" s="49"/>
      <c r="P995" s="35"/>
      <c r="Q995" s="35"/>
    </row>
    <row r="996" spans="1:17" ht="20.25" x14ac:dyDescent="0.3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49"/>
      <c r="O996" s="49"/>
      <c r="P996" s="35"/>
      <c r="Q996" s="35"/>
    </row>
    <row r="997" spans="1:17" ht="20.25" x14ac:dyDescent="0.3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49"/>
      <c r="O997" s="49"/>
      <c r="P997" s="35"/>
      <c r="Q997" s="35"/>
    </row>
    <row r="998" spans="1:17" ht="20.25" x14ac:dyDescent="0.3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49"/>
      <c r="O998" s="49"/>
      <c r="P998" s="35"/>
      <c r="Q998" s="35"/>
    </row>
    <row r="999" spans="1:17" ht="20.25" x14ac:dyDescent="0.3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49"/>
      <c r="O999" s="49"/>
      <c r="P999" s="35"/>
      <c r="Q999" s="35"/>
    </row>
    <row r="1000" spans="1:17" ht="20.25" x14ac:dyDescent="0.3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49"/>
      <c r="O1000" s="49"/>
      <c r="P1000" s="35"/>
      <c r="Q1000" s="35"/>
    </row>
    <row r="1001" spans="1:17" ht="20.25" x14ac:dyDescent="0.3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49"/>
      <c r="O1001" s="49"/>
      <c r="P1001" s="35"/>
      <c r="Q1001" s="35"/>
    </row>
    <row r="1002" spans="1:17" ht="20.25" x14ac:dyDescent="0.3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49"/>
      <c r="O1002" s="49"/>
      <c r="P1002" s="35"/>
      <c r="Q1002" s="35"/>
    </row>
    <row r="1003" spans="1:17" ht="20.25" x14ac:dyDescent="0.3">
      <c r="A1003" s="35"/>
      <c r="B1003" s="35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49"/>
      <c r="O1003" s="49"/>
      <c r="P1003" s="35"/>
      <c r="Q1003" s="35"/>
    </row>
    <row r="1004" spans="1:17" ht="20.25" x14ac:dyDescent="0.3">
      <c r="A1004" s="35"/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49"/>
      <c r="O1004" s="49"/>
      <c r="P1004" s="35"/>
      <c r="Q1004" s="35"/>
    </row>
    <row r="1005" spans="1:17" ht="20.25" x14ac:dyDescent="0.3">
      <c r="A1005" s="35"/>
      <c r="B1005" s="35"/>
      <c r="C1005" s="35"/>
      <c r="D1005" s="35"/>
      <c r="E1005" s="35"/>
      <c r="F1005" s="35"/>
      <c r="G1005" s="35"/>
      <c r="H1005" s="35"/>
      <c r="I1005" s="35"/>
      <c r="J1005" s="35"/>
      <c r="K1005" s="35"/>
      <c r="L1005" s="35"/>
      <c r="M1005" s="35"/>
      <c r="N1005" s="49"/>
      <c r="O1005" s="49"/>
      <c r="P1005" s="35"/>
      <c r="Q1005" s="35"/>
    </row>
    <row r="1006" spans="1:17" ht="20.25" x14ac:dyDescent="0.3">
      <c r="A1006" s="35"/>
      <c r="B1006" s="35"/>
      <c r="C1006" s="35"/>
      <c r="D1006" s="35"/>
      <c r="E1006" s="35"/>
      <c r="F1006" s="35"/>
      <c r="G1006" s="35"/>
      <c r="H1006" s="35"/>
      <c r="I1006" s="35"/>
      <c r="J1006" s="35"/>
      <c r="K1006" s="35"/>
      <c r="L1006" s="35"/>
      <c r="M1006" s="35"/>
      <c r="N1006" s="49"/>
      <c r="O1006" s="49"/>
      <c r="P1006" s="35"/>
      <c r="Q1006" s="35"/>
    </row>
    <row r="1007" spans="1:17" ht="20.25" x14ac:dyDescent="0.3">
      <c r="A1007" s="35"/>
      <c r="B1007" s="35"/>
      <c r="C1007" s="35"/>
      <c r="D1007" s="35"/>
      <c r="E1007" s="35"/>
      <c r="F1007" s="35"/>
      <c r="G1007" s="35"/>
      <c r="H1007" s="35"/>
      <c r="I1007" s="35"/>
      <c r="J1007" s="35"/>
      <c r="K1007" s="35"/>
      <c r="L1007" s="35"/>
      <c r="M1007" s="35"/>
      <c r="N1007" s="49"/>
      <c r="O1007" s="49"/>
      <c r="P1007" s="35"/>
      <c r="Q1007" s="35"/>
    </row>
    <row r="1008" spans="1:17" ht="20.25" x14ac:dyDescent="0.3">
      <c r="A1008" s="35"/>
      <c r="B1008" s="35"/>
      <c r="C1008" s="35"/>
      <c r="D1008" s="35"/>
      <c r="E1008" s="35"/>
      <c r="F1008" s="35"/>
      <c r="G1008" s="35"/>
      <c r="H1008" s="35"/>
      <c r="I1008" s="35"/>
      <c r="J1008" s="35"/>
      <c r="K1008" s="35"/>
      <c r="L1008" s="35"/>
      <c r="M1008" s="35"/>
      <c r="N1008" s="49"/>
      <c r="O1008" s="49"/>
      <c r="P1008" s="35"/>
      <c r="Q1008" s="35"/>
    </row>
    <row r="1009" spans="1:17" ht="20.25" x14ac:dyDescent="0.3">
      <c r="A1009" s="35"/>
      <c r="B1009" s="35"/>
      <c r="C1009" s="35"/>
      <c r="D1009" s="35"/>
      <c r="E1009" s="35"/>
      <c r="F1009" s="35"/>
      <c r="G1009" s="35"/>
      <c r="H1009" s="35"/>
      <c r="I1009" s="35"/>
      <c r="J1009" s="35"/>
      <c r="K1009" s="35"/>
      <c r="L1009" s="35"/>
      <c r="M1009" s="35"/>
      <c r="N1009" s="49"/>
      <c r="O1009" s="49"/>
      <c r="P1009" s="35"/>
      <c r="Q1009" s="35"/>
    </row>
    <row r="1010" spans="1:17" ht="20.25" x14ac:dyDescent="0.3">
      <c r="A1010" s="35"/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49"/>
      <c r="O1010" s="49"/>
      <c r="P1010" s="35"/>
      <c r="Q1010" s="35"/>
    </row>
    <row r="1011" spans="1:17" ht="20.25" x14ac:dyDescent="0.3">
      <c r="A1011" s="35"/>
      <c r="B1011" s="35"/>
      <c r="C1011" s="35"/>
      <c r="D1011" s="35"/>
      <c r="E1011" s="35"/>
      <c r="F1011" s="35"/>
      <c r="G1011" s="35"/>
      <c r="H1011" s="35"/>
      <c r="I1011" s="35"/>
      <c r="J1011" s="35"/>
      <c r="K1011" s="35"/>
      <c r="L1011" s="35"/>
      <c r="M1011" s="35"/>
      <c r="N1011" s="49"/>
      <c r="O1011" s="49"/>
      <c r="P1011" s="35"/>
      <c r="Q1011" s="35"/>
    </row>
    <row r="1012" spans="1:17" ht="20.25" x14ac:dyDescent="0.3">
      <c r="A1012" s="35"/>
      <c r="B1012" s="35"/>
      <c r="C1012" s="35"/>
      <c r="D1012" s="35"/>
      <c r="E1012" s="35"/>
      <c r="F1012" s="35"/>
      <c r="G1012" s="35"/>
      <c r="H1012" s="35"/>
      <c r="I1012" s="35"/>
      <c r="J1012" s="35"/>
      <c r="K1012" s="35"/>
      <c r="L1012" s="35"/>
      <c r="M1012" s="35"/>
      <c r="N1012" s="49"/>
      <c r="O1012" s="49"/>
      <c r="P1012" s="35"/>
      <c r="Q1012" s="35"/>
    </row>
    <row r="1013" spans="1:17" ht="20.25" x14ac:dyDescent="0.3">
      <c r="A1013" s="35"/>
      <c r="B1013" s="35"/>
      <c r="C1013" s="35"/>
      <c r="D1013" s="35"/>
      <c r="E1013" s="35"/>
      <c r="F1013" s="35"/>
      <c r="G1013" s="35"/>
      <c r="H1013" s="35"/>
      <c r="I1013" s="35"/>
      <c r="J1013" s="35"/>
      <c r="K1013" s="35"/>
      <c r="L1013" s="35"/>
      <c r="M1013" s="35"/>
      <c r="N1013" s="49"/>
      <c r="O1013" s="49"/>
      <c r="P1013" s="35"/>
      <c r="Q1013" s="35"/>
    </row>
    <row r="1014" spans="1:17" ht="20.25" x14ac:dyDescent="0.3">
      <c r="A1014" s="35"/>
      <c r="B1014" s="35"/>
      <c r="C1014" s="35"/>
      <c r="D1014" s="35"/>
      <c r="E1014" s="35"/>
      <c r="F1014" s="35"/>
      <c r="G1014" s="35"/>
      <c r="H1014" s="35"/>
      <c r="I1014" s="35"/>
      <c r="J1014" s="35"/>
      <c r="K1014" s="35"/>
      <c r="L1014" s="35"/>
      <c r="M1014" s="35"/>
      <c r="N1014" s="49"/>
      <c r="O1014" s="49"/>
      <c r="P1014" s="35"/>
      <c r="Q1014" s="35"/>
    </row>
    <row r="1015" spans="1:17" ht="20.25" x14ac:dyDescent="0.3">
      <c r="A1015" s="35"/>
      <c r="B1015" s="35"/>
      <c r="C1015" s="35"/>
      <c r="D1015" s="35"/>
      <c r="E1015" s="35"/>
      <c r="F1015" s="35"/>
      <c r="G1015" s="35"/>
      <c r="H1015" s="35"/>
      <c r="I1015" s="35"/>
      <c r="J1015" s="35"/>
      <c r="K1015" s="35"/>
      <c r="L1015" s="35"/>
      <c r="M1015" s="35"/>
      <c r="N1015" s="49"/>
      <c r="O1015" s="49"/>
      <c r="P1015" s="35"/>
      <c r="Q1015" s="35"/>
    </row>
    <row r="1016" spans="1:17" ht="20.25" x14ac:dyDescent="0.3">
      <c r="A1016" s="35"/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49"/>
      <c r="O1016" s="49"/>
      <c r="P1016" s="35"/>
      <c r="Q1016" s="35"/>
    </row>
    <row r="1017" spans="1:17" ht="20.25" x14ac:dyDescent="0.3">
      <c r="A1017" s="35"/>
      <c r="B1017" s="35"/>
      <c r="C1017" s="35"/>
      <c r="D1017" s="35"/>
      <c r="E1017" s="35"/>
      <c r="F1017" s="35"/>
      <c r="G1017" s="35"/>
      <c r="H1017" s="35"/>
      <c r="I1017" s="35"/>
      <c r="J1017" s="35"/>
      <c r="K1017" s="35"/>
      <c r="L1017" s="35"/>
      <c r="M1017" s="35"/>
      <c r="N1017" s="49"/>
      <c r="O1017" s="49"/>
      <c r="P1017" s="35"/>
      <c r="Q1017" s="35"/>
    </row>
    <row r="1018" spans="1:17" ht="20.25" x14ac:dyDescent="0.3">
      <c r="A1018" s="35"/>
      <c r="B1018" s="35"/>
      <c r="C1018" s="35"/>
      <c r="D1018" s="35"/>
      <c r="E1018" s="35"/>
      <c r="F1018" s="35"/>
      <c r="G1018" s="35"/>
      <c r="H1018" s="35"/>
      <c r="I1018" s="35"/>
      <c r="J1018" s="35"/>
      <c r="K1018" s="35"/>
      <c r="L1018" s="35"/>
      <c r="M1018" s="35"/>
      <c r="N1018" s="49"/>
      <c r="O1018" s="49"/>
      <c r="P1018" s="35"/>
      <c r="Q1018" s="35"/>
    </row>
    <row r="1019" spans="1:17" ht="20.25" x14ac:dyDescent="0.3">
      <c r="A1019" s="35"/>
      <c r="B1019" s="35"/>
      <c r="C1019" s="35"/>
      <c r="D1019" s="35"/>
      <c r="E1019" s="35"/>
      <c r="F1019" s="35"/>
      <c r="G1019" s="35"/>
      <c r="H1019" s="35"/>
      <c r="I1019" s="35"/>
      <c r="J1019" s="35"/>
      <c r="K1019" s="35"/>
      <c r="L1019" s="35"/>
      <c r="M1019" s="35"/>
      <c r="N1019" s="49"/>
      <c r="O1019" s="49"/>
      <c r="P1019" s="35"/>
      <c r="Q1019" s="35"/>
    </row>
    <row r="1020" spans="1:17" ht="20.25" x14ac:dyDescent="0.3">
      <c r="A1020" s="35"/>
      <c r="B1020" s="35"/>
      <c r="C1020" s="35"/>
      <c r="D1020" s="35"/>
      <c r="E1020" s="35"/>
      <c r="F1020" s="35"/>
      <c r="G1020" s="35"/>
      <c r="H1020" s="35"/>
      <c r="I1020" s="35"/>
      <c r="J1020" s="35"/>
      <c r="K1020" s="35"/>
      <c r="L1020" s="35"/>
      <c r="M1020" s="35"/>
      <c r="N1020" s="49"/>
      <c r="O1020" s="49"/>
      <c r="P1020" s="35"/>
      <c r="Q1020" s="35"/>
    </row>
    <row r="1021" spans="1:17" ht="20.25" x14ac:dyDescent="0.3">
      <c r="A1021" s="35"/>
      <c r="B1021" s="35"/>
      <c r="C1021" s="35"/>
      <c r="D1021" s="35"/>
      <c r="E1021" s="35"/>
      <c r="F1021" s="35"/>
      <c r="G1021" s="35"/>
      <c r="H1021" s="35"/>
      <c r="I1021" s="35"/>
      <c r="J1021" s="35"/>
      <c r="K1021" s="35"/>
      <c r="L1021" s="35"/>
      <c r="M1021" s="35"/>
      <c r="N1021" s="49"/>
      <c r="O1021" s="49"/>
      <c r="P1021" s="35"/>
      <c r="Q1021" s="35"/>
    </row>
    <row r="1022" spans="1:17" ht="20.25" x14ac:dyDescent="0.3">
      <c r="A1022" s="35"/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5"/>
      <c r="M1022" s="35"/>
      <c r="N1022" s="49"/>
      <c r="O1022" s="49"/>
      <c r="P1022" s="35"/>
      <c r="Q1022" s="35"/>
    </row>
    <row r="1023" spans="1:17" ht="20.25" x14ac:dyDescent="0.3">
      <c r="A1023" s="35"/>
      <c r="B1023" s="35"/>
      <c r="C1023" s="35"/>
      <c r="D1023" s="35"/>
      <c r="E1023" s="35"/>
      <c r="F1023" s="35"/>
      <c r="G1023" s="35"/>
      <c r="H1023" s="35"/>
      <c r="I1023" s="35"/>
      <c r="J1023" s="35"/>
      <c r="K1023" s="35"/>
      <c r="L1023" s="35"/>
      <c r="M1023" s="35"/>
      <c r="N1023" s="49"/>
      <c r="O1023" s="49"/>
      <c r="P1023" s="35"/>
      <c r="Q1023" s="35"/>
    </row>
    <row r="1024" spans="1:17" ht="20.25" x14ac:dyDescent="0.3">
      <c r="A1024" s="35"/>
      <c r="B1024" s="35"/>
      <c r="C1024" s="35"/>
      <c r="D1024" s="35"/>
      <c r="E1024" s="35"/>
      <c r="F1024" s="35"/>
      <c r="G1024" s="35"/>
      <c r="H1024" s="35"/>
      <c r="I1024" s="35"/>
      <c r="J1024" s="35"/>
      <c r="K1024" s="35"/>
      <c r="L1024" s="35"/>
      <c r="M1024" s="35"/>
      <c r="N1024" s="49"/>
      <c r="O1024" s="49"/>
      <c r="P1024" s="35"/>
      <c r="Q1024" s="35"/>
    </row>
    <row r="1025" spans="1:17" ht="20.25" x14ac:dyDescent="0.3">
      <c r="A1025" s="35"/>
      <c r="B1025" s="35"/>
      <c r="C1025" s="35"/>
      <c r="D1025" s="35"/>
      <c r="E1025" s="35"/>
      <c r="F1025" s="35"/>
      <c r="G1025" s="35"/>
      <c r="H1025" s="35"/>
      <c r="I1025" s="35"/>
      <c r="J1025" s="35"/>
      <c r="K1025" s="35"/>
      <c r="L1025" s="35"/>
      <c r="M1025" s="35"/>
      <c r="N1025" s="49"/>
      <c r="O1025" s="49"/>
      <c r="P1025" s="35"/>
      <c r="Q1025" s="35"/>
    </row>
    <row r="1026" spans="1:17" ht="20.25" x14ac:dyDescent="0.3">
      <c r="A1026" s="35"/>
      <c r="B1026" s="35"/>
      <c r="C1026" s="35"/>
      <c r="D1026" s="35"/>
      <c r="E1026" s="35"/>
      <c r="F1026" s="35"/>
      <c r="G1026" s="35"/>
      <c r="H1026" s="35"/>
      <c r="I1026" s="35"/>
      <c r="J1026" s="35"/>
      <c r="K1026" s="35"/>
      <c r="L1026" s="35"/>
      <c r="M1026" s="35"/>
      <c r="N1026" s="49"/>
      <c r="O1026" s="49"/>
      <c r="P1026" s="35"/>
      <c r="Q1026" s="35"/>
    </row>
    <row r="1027" spans="1:17" ht="20.25" x14ac:dyDescent="0.3">
      <c r="A1027" s="35"/>
      <c r="B1027" s="35"/>
      <c r="C1027" s="35"/>
      <c r="D1027" s="35"/>
      <c r="E1027" s="35"/>
      <c r="F1027" s="35"/>
      <c r="G1027" s="35"/>
      <c r="H1027" s="35"/>
      <c r="I1027" s="35"/>
      <c r="J1027" s="35"/>
      <c r="K1027" s="35"/>
      <c r="L1027" s="35"/>
      <c r="M1027" s="35"/>
      <c r="N1027" s="49"/>
      <c r="O1027" s="49"/>
      <c r="P1027" s="35"/>
      <c r="Q1027" s="35"/>
    </row>
    <row r="1028" spans="1:17" ht="20.25" x14ac:dyDescent="0.3">
      <c r="A1028" s="35"/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49"/>
      <c r="O1028" s="49"/>
      <c r="P1028" s="35"/>
      <c r="Q1028" s="35"/>
    </row>
    <row r="1029" spans="1:17" ht="20.25" x14ac:dyDescent="0.3">
      <c r="A1029" s="35"/>
      <c r="B1029" s="35"/>
      <c r="C1029" s="35"/>
      <c r="D1029" s="35"/>
      <c r="E1029" s="35"/>
      <c r="F1029" s="35"/>
      <c r="G1029" s="35"/>
      <c r="H1029" s="35"/>
      <c r="I1029" s="35"/>
      <c r="J1029" s="35"/>
      <c r="K1029" s="35"/>
      <c r="L1029" s="35"/>
      <c r="M1029" s="35"/>
      <c r="N1029" s="49"/>
      <c r="O1029" s="49"/>
      <c r="P1029" s="35"/>
      <c r="Q1029" s="35"/>
    </row>
    <row r="1030" spans="1:17" ht="20.25" x14ac:dyDescent="0.3">
      <c r="A1030" s="35"/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35"/>
      <c r="M1030" s="35"/>
      <c r="N1030" s="49"/>
      <c r="O1030" s="49"/>
      <c r="P1030" s="35"/>
      <c r="Q1030" s="35"/>
    </row>
    <row r="1031" spans="1:17" ht="20.25" x14ac:dyDescent="0.3">
      <c r="A1031" s="35"/>
      <c r="B1031" s="35"/>
      <c r="C1031" s="35"/>
      <c r="D1031" s="35"/>
      <c r="E1031" s="35"/>
      <c r="F1031" s="35"/>
      <c r="G1031" s="35"/>
      <c r="H1031" s="35"/>
      <c r="I1031" s="35"/>
      <c r="J1031" s="35"/>
      <c r="K1031" s="35"/>
      <c r="L1031" s="35"/>
      <c r="M1031" s="35"/>
      <c r="N1031" s="49"/>
      <c r="O1031" s="49"/>
      <c r="P1031" s="35"/>
      <c r="Q1031" s="35"/>
    </row>
    <row r="1032" spans="1:17" ht="20.25" x14ac:dyDescent="0.3">
      <c r="A1032" s="35"/>
      <c r="B1032" s="35"/>
      <c r="C1032" s="35"/>
      <c r="D1032" s="35"/>
      <c r="E1032" s="35"/>
      <c r="F1032" s="35"/>
      <c r="G1032" s="35"/>
      <c r="H1032" s="35"/>
      <c r="I1032" s="35"/>
      <c r="J1032" s="35"/>
      <c r="K1032" s="35"/>
      <c r="L1032" s="35"/>
      <c r="M1032" s="35"/>
      <c r="N1032" s="49"/>
      <c r="O1032" s="49"/>
      <c r="P1032" s="35"/>
      <c r="Q1032" s="35"/>
    </row>
    <row r="1033" spans="1:17" ht="20.25" x14ac:dyDescent="0.3">
      <c r="A1033" s="35"/>
      <c r="B1033" s="35"/>
      <c r="C1033" s="35"/>
      <c r="D1033" s="35"/>
      <c r="E1033" s="35"/>
      <c r="F1033" s="35"/>
      <c r="G1033" s="35"/>
      <c r="H1033" s="35"/>
      <c r="I1033" s="35"/>
      <c r="J1033" s="35"/>
      <c r="K1033" s="35"/>
      <c r="L1033" s="35"/>
      <c r="M1033" s="35"/>
      <c r="N1033" s="49"/>
      <c r="O1033" s="49"/>
      <c r="P1033" s="35"/>
      <c r="Q1033" s="35"/>
    </row>
    <row r="1034" spans="1:17" ht="20.25" x14ac:dyDescent="0.3">
      <c r="A1034" s="35"/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35"/>
      <c r="M1034" s="35"/>
      <c r="N1034" s="49"/>
      <c r="O1034" s="49"/>
      <c r="P1034" s="35"/>
      <c r="Q1034" s="35"/>
    </row>
    <row r="1035" spans="1:17" ht="20.25" x14ac:dyDescent="0.3">
      <c r="A1035" s="35"/>
      <c r="B1035" s="35"/>
      <c r="C1035" s="35"/>
      <c r="D1035" s="35"/>
      <c r="E1035" s="35"/>
      <c r="F1035" s="35"/>
      <c r="G1035" s="35"/>
      <c r="H1035" s="35"/>
      <c r="I1035" s="35"/>
      <c r="J1035" s="35"/>
      <c r="K1035" s="35"/>
      <c r="L1035" s="35"/>
      <c r="M1035" s="35"/>
      <c r="N1035" s="49"/>
      <c r="O1035" s="49"/>
      <c r="P1035" s="35"/>
      <c r="Q1035" s="35"/>
    </row>
    <row r="1036" spans="1:17" ht="20.25" x14ac:dyDescent="0.3">
      <c r="A1036" s="35"/>
      <c r="B1036" s="35"/>
      <c r="C1036" s="35"/>
      <c r="D1036" s="35"/>
      <c r="E1036" s="35"/>
      <c r="F1036" s="35"/>
      <c r="G1036" s="35"/>
      <c r="H1036" s="35"/>
      <c r="I1036" s="35"/>
      <c r="J1036" s="35"/>
      <c r="K1036" s="35"/>
      <c r="L1036" s="35"/>
      <c r="M1036" s="35"/>
      <c r="N1036" s="49"/>
      <c r="O1036" s="49"/>
      <c r="P1036" s="35"/>
      <c r="Q1036" s="35"/>
    </row>
    <row r="1037" spans="1:17" ht="20.25" x14ac:dyDescent="0.3">
      <c r="A1037" s="35"/>
      <c r="B1037" s="35"/>
      <c r="C1037" s="35"/>
      <c r="D1037" s="35"/>
      <c r="E1037" s="35"/>
      <c r="F1037" s="35"/>
      <c r="G1037" s="35"/>
      <c r="H1037" s="35"/>
      <c r="I1037" s="35"/>
      <c r="J1037" s="35"/>
      <c r="K1037" s="35"/>
      <c r="L1037" s="35"/>
      <c r="M1037" s="35"/>
      <c r="N1037" s="49"/>
      <c r="O1037" s="49"/>
      <c r="P1037" s="35"/>
      <c r="Q1037" s="35"/>
    </row>
    <row r="1038" spans="1:17" ht="20.25" x14ac:dyDescent="0.3">
      <c r="A1038" s="35"/>
      <c r="B1038" s="35"/>
      <c r="C1038" s="35"/>
      <c r="D1038" s="35"/>
      <c r="E1038" s="35"/>
      <c r="F1038" s="35"/>
      <c r="G1038" s="35"/>
      <c r="H1038" s="35"/>
      <c r="I1038" s="35"/>
      <c r="J1038" s="35"/>
      <c r="K1038" s="35"/>
      <c r="L1038" s="35"/>
      <c r="M1038" s="35"/>
      <c r="N1038" s="49"/>
      <c r="O1038" s="49"/>
      <c r="P1038" s="35"/>
      <c r="Q1038" s="35"/>
    </row>
    <row r="1039" spans="1:17" ht="20.25" x14ac:dyDescent="0.3">
      <c r="A1039" s="35"/>
      <c r="B1039" s="35"/>
      <c r="C1039" s="35"/>
      <c r="D1039" s="35"/>
      <c r="E1039" s="35"/>
      <c r="F1039" s="35"/>
      <c r="G1039" s="35"/>
      <c r="H1039" s="35"/>
      <c r="I1039" s="35"/>
      <c r="J1039" s="35"/>
      <c r="K1039" s="35"/>
      <c r="L1039" s="35"/>
      <c r="M1039" s="35"/>
      <c r="N1039" s="49"/>
      <c r="O1039" s="49"/>
      <c r="P1039" s="35"/>
      <c r="Q1039" s="35"/>
    </row>
    <row r="1040" spans="1:17" ht="20.25" x14ac:dyDescent="0.3">
      <c r="A1040" s="35"/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35"/>
      <c r="M1040" s="35"/>
      <c r="N1040" s="49"/>
      <c r="O1040" s="49"/>
      <c r="P1040" s="35"/>
      <c r="Q1040" s="35"/>
    </row>
    <row r="1041" spans="1:17" ht="20.25" x14ac:dyDescent="0.3">
      <c r="A1041" s="35"/>
      <c r="B1041" s="35"/>
      <c r="C1041" s="35"/>
      <c r="D1041" s="35"/>
      <c r="E1041" s="35"/>
      <c r="F1041" s="35"/>
      <c r="G1041" s="35"/>
      <c r="H1041" s="35"/>
      <c r="I1041" s="35"/>
      <c r="J1041" s="35"/>
      <c r="K1041" s="35"/>
      <c r="L1041" s="35"/>
      <c r="M1041" s="35"/>
      <c r="N1041" s="49"/>
      <c r="O1041" s="49"/>
      <c r="P1041" s="35"/>
      <c r="Q1041" s="35"/>
    </row>
    <row r="1042" spans="1:17" ht="20.25" x14ac:dyDescent="0.3">
      <c r="A1042" s="35"/>
      <c r="B1042" s="35"/>
      <c r="C1042" s="35"/>
      <c r="D1042" s="35"/>
      <c r="E1042" s="35"/>
      <c r="F1042" s="35"/>
      <c r="G1042" s="35"/>
      <c r="H1042" s="35"/>
      <c r="I1042" s="35"/>
      <c r="J1042" s="35"/>
      <c r="K1042" s="35"/>
      <c r="L1042" s="35"/>
      <c r="M1042" s="35"/>
      <c r="N1042" s="49"/>
      <c r="O1042" s="49"/>
      <c r="P1042" s="35"/>
      <c r="Q1042" s="35"/>
    </row>
    <row r="1043" spans="1:17" ht="20.25" x14ac:dyDescent="0.3">
      <c r="A1043" s="35"/>
      <c r="B1043" s="35"/>
      <c r="C1043" s="35"/>
      <c r="D1043" s="35"/>
      <c r="E1043" s="35"/>
      <c r="F1043" s="35"/>
      <c r="G1043" s="35"/>
      <c r="H1043" s="35"/>
      <c r="I1043" s="35"/>
      <c r="J1043" s="35"/>
      <c r="K1043" s="35"/>
      <c r="L1043" s="35"/>
      <c r="M1043" s="35"/>
      <c r="N1043" s="49"/>
      <c r="O1043" s="49"/>
      <c r="P1043" s="35"/>
      <c r="Q1043" s="35"/>
    </row>
    <row r="1044" spans="1:17" ht="20.25" x14ac:dyDescent="0.3">
      <c r="A1044" s="35"/>
      <c r="B1044" s="35"/>
      <c r="C1044" s="35"/>
      <c r="D1044" s="35"/>
      <c r="E1044" s="35"/>
      <c r="F1044" s="35"/>
      <c r="G1044" s="35"/>
      <c r="H1044" s="35"/>
      <c r="I1044" s="35"/>
      <c r="J1044" s="35"/>
      <c r="K1044" s="35"/>
      <c r="L1044" s="35"/>
      <c r="M1044" s="35"/>
      <c r="N1044" s="49"/>
      <c r="O1044" s="49"/>
      <c r="P1044" s="35"/>
      <c r="Q1044" s="35"/>
    </row>
    <row r="1045" spans="1:17" ht="20.25" x14ac:dyDescent="0.3">
      <c r="A1045" s="35"/>
      <c r="B1045" s="35"/>
      <c r="C1045" s="35"/>
      <c r="D1045" s="35"/>
      <c r="E1045" s="35"/>
      <c r="F1045" s="35"/>
      <c r="G1045" s="35"/>
      <c r="H1045" s="35"/>
      <c r="I1045" s="35"/>
      <c r="J1045" s="35"/>
      <c r="K1045" s="35"/>
      <c r="L1045" s="35"/>
      <c r="M1045" s="35"/>
      <c r="N1045" s="49"/>
      <c r="O1045" s="49"/>
      <c r="P1045" s="35"/>
      <c r="Q1045" s="35"/>
    </row>
    <row r="1046" spans="1:17" ht="20.25" x14ac:dyDescent="0.3">
      <c r="A1046" s="35"/>
      <c r="B1046" s="35"/>
      <c r="C1046" s="35"/>
      <c r="D1046" s="35"/>
      <c r="E1046" s="35"/>
      <c r="F1046" s="35"/>
      <c r="G1046" s="35"/>
      <c r="H1046" s="35"/>
      <c r="I1046" s="35"/>
      <c r="J1046" s="35"/>
      <c r="K1046" s="35"/>
      <c r="L1046" s="35"/>
      <c r="M1046" s="35"/>
      <c r="N1046" s="49"/>
      <c r="O1046" s="49"/>
      <c r="P1046" s="35"/>
      <c r="Q1046" s="35"/>
    </row>
    <row r="1047" spans="1:17" ht="20.25" x14ac:dyDescent="0.3">
      <c r="A1047" s="35"/>
      <c r="B1047" s="35"/>
      <c r="C1047" s="35"/>
      <c r="D1047" s="35"/>
      <c r="E1047" s="35"/>
      <c r="F1047" s="35"/>
      <c r="G1047" s="35"/>
      <c r="H1047" s="35"/>
      <c r="I1047" s="35"/>
      <c r="J1047" s="35"/>
      <c r="K1047" s="35"/>
      <c r="L1047" s="35"/>
      <c r="M1047" s="35"/>
      <c r="N1047" s="49"/>
      <c r="O1047" s="49"/>
      <c r="P1047" s="35"/>
      <c r="Q1047" s="35"/>
    </row>
    <row r="1048" spans="1:17" ht="20.25" x14ac:dyDescent="0.3">
      <c r="A1048" s="35"/>
      <c r="B1048" s="35"/>
      <c r="C1048" s="35"/>
      <c r="D1048" s="35"/>
      <c r="E1048" s="35"/>
      <c r="F1048" s="35"/>
      <c r="G1048" s="35"/>
      <c r="H1048" s="35"/>
      <c r="I1048" s="35"/>
      <c r="J1048" s="35"/>
      <c r="K1048" s="35"/>
      <c r="L1048" s="35"/>
      <c r="M1048" s="35"/>
      <c r="N1048" s="49"/>
      <c r="O1048" s="49"/>
      <c r="P1048" s="35"/>
      <c r="Q1048" s="35"/>
    </row>
    <row r="1049" spans="1:17" ht="20.25" x14ac:dyDescent="0.3">
      <c r="A1049" s="35"/>
      <c r="B1049" s="35"/>
      <c r="C1049" s="35"/>
      <c r="D1049" s="35"/>
      <c r="E1049" s="35"/>
      <c r="F1049" s="35"/>
      <c r="G1049" s="35"/>
      <c r="H1049" s="35"/>
      <c r="I1049" s="35"/>
      <c r="J1049" s="35"/>
      <c r="K1049" s="35"/>
      <c r="L1049" s="35"/>
      <c r="M1049" s="35"/>
      <c r="N1049" s="49"/>
      <c r="O1049" s="49"/>
      <c r="P1049" s="35"/>
      <c r="Q1049" s="35"/>
    </row>
    <row r="1050" spans="1:17" ht="20.25" x14ac:dyDescent="0.3">
      <c r="A1050" s="35"/>
      <c r="B1050" s="35"/>
      <c r="C1050" s="35"/>
      <c r="D1050" s="35"/>
      <c r="E1050" s="35"/>
      <c r="F1050" s="35"/>
      <c r="G1050" s="35"/>
      <c r="H1050" s="35"/>
      <c r="I1050" s="35"/>
      <c r="J1050" s="35"/>
      <c r="K1050" s="35"/>
      <c r="L1050" s="35"/>
      <c r="M1050" s="35"/>
      <c r="N1050" s="49"/>
      <c r="O1050" s="49"/>
      <c r="P1050" s="35"/>
      <c r="Q1050" s="35"/>
    </row>
    <row r="1051" spans="1:17" ht="20.25" x14ac:dyDescent="0.3">
      <c r="A1051" s="35"/>
      <c r="B1051" s="35"/>
      <c r="C1051" s="35"/>
      <c r="D1051" s="35"/>
      <c r="E1051" s="35"/>
      <c r="F1051" s="35"/>
      <c r="G1051" s="35"/>
      <c r="H1051" s="35"/>
      <c r="I1051" s="35"/>
      <c r="J1051" s="35"/>
      <c r="K1051" s="35"/>
      <c r="L1051" s="35"/>
      <c r="M1051" s="35"/>
      <c r="N1051" s="49"/>
      <c r="O1051" s="49"/>
      <c r="P1051" s="35"/>
      <c r="Q1051" s="35"/>
    </row>
    <row r="1052" spans="1:17" ht="20.25" x14ac:dyDescent="0.3">
      <c r="A1052" s="35"/>
      <c r="B1052" s="35"/>
      <c r="C1052" s="35"/>
      <c r="D1052" s="35"/>
      <c r="E1052" s="35"/>
      <c r="F1052" s="35"/>
      <c r="G1052" s="35"/>
      <c r="H1052" s="35"/>
      <c r="I1052" s="35"/>
      <c r="J1052" s="35"/>
      <c r="K1052" s="35"/>
      <c r="L1052" s="35"/>
      <c r="M1052" s="35"/>
      <c r="N1052" s="49"/>
      <c r="O1052" s="49"/>
      <c r="P1052" s="35"/>
      <c r="Q1052" s="35"/>
    </row>
    <row r="1053" spans="1:17" ht="20.25" x14ac:dyDescent="0.3">
      <c r="A1053" s="35"/>
      <c r="B1053" s="35"/>
      <c r="C1053" s="35"/>
      <c r="D1053" s="35"/>
      <c r="E1053" s="35"/>
      <c r="F1053" s="35"/>
      <c r="G1053" s="35"/>
      <c r="H1053" s="35"/>
      <c r="I1053" s="35"/>
      <c r="J1053" s="35"/>
      <c r="K1053" s="35"/>
      <c r="L1053" s="35"/>
      <c r="M1053" s="35"/>
      <c r="N1053" s="49"/>
      <c r="O1053" s="49"/>
      <c r="P1053" s="35"/>
      <c r="Q1053" s="35"/>
    </row>
    <row r="1054" spans="1:17" ht="20.25" x14ac:dyDescent="0.3">
      <c r="A1054" s="35"/>
      <c r="B1054" s="35"/>
      <c r="C1054" s="35"/>
      <c r="D1054" s="35"/>
      <c r="E1054" s="35"/>
      <c r="F1054" s="35"/>
      <c r="G1054" s="35"/>
      <c r="H1054" s="35"/>
      <c r="I1054" s="35"/>
      <c r="J1054" s="35"/>
      <c r="K1054" s="35"/>
      <c r="L1054" s="35"/>
      <c r="M1054" s="35"/>
      <c r="N1054" s="49"/>
      <c r="O1054" s="49"/>
      <c r="P1054" s="35"/>
      <c r="Q1054" s="35"/>
    </row>
    <row r="1055" spans="1:17" ht="20.25" x14ac:dyDescent="0.3">
      <c r="A1055" s="35"/>
      <c r="B1055" s="35"/>
      <c r="C1055" s="35"/>
      <c r="D1055" s="35"/>
      <c r="E1055" s="35"/>
      <c r="F1055" s="35"/>
      <c r="G1055" s="35"/>
      <c r="H1055" s="35"/>
      <c r="I1055" s="35"/>
      <c r="J1055" s="35"/>
      <c r="K1055" s="35"/>
      <c r="L1055" s="35"/>
      <c r="M1055" s="35"/>
      <c r="N1055" s="49"/>
      <c r="O1055" s="49"/>
      <c r="P1055" s="35"/>
      <c r="Q1055" s="35"/>
    </row>
    <row r="1056" spans="1:17" ht="20.25" x14ac:dyDescent="0.3">
      <c r="A1056" s="35"/>
      <c r="B1056" s="35"/>
      <c r="C1056" s="35"/>
      <c r="D1056" s="35"/>
      <c r="E1056" s="35"/>
      <c r="F1056" s="35"/>
      <c r="G1056" s="35"/>
      <c r="H1056" s="35"/>
      <c r="I1056" s="35"/>
      <c r="J1056" s="35"/>
      <c r="K1056" s="35"/>
      <c r="L1056" s="35"/>
      <c r="M1056" s="35"/>
      <c r="N1056" s="49"/>
      <c r="O1056" s="49"/>
      <c r="P1056" s="35"/>
      <c r="Q1056" s="35"/>
    </row>
    <row r="1057" spans="1:17" ht="20.25" x14ac:dyDescent="0.3">
      <c r="A1057" s="35"/>
      <c r="B1057" s="35"/>
      <c r="C1057" s="35"/>
      <c r="D1057" s="35"/>
      <c r="E1057" s="35"/>
      <c r="F1057" s="35"/>
      <c r="G1057" s="35"/>
      <c r="H1057" s="35"/>
      <c r="I1057" s="35"/>
      <c r="J1057" s="35"/>
      <c r="K1057" s="35"/>
      <c r="L1057" s="35"/>
      <c r="M1057" s="35"/>
      <c r="N1057" s="49"/>
      <c r="O1057" s="49"/>
      <c r="P1057" s="35"/>
      <c r="Q1057" s="35"/>
    </row>
    <row r="1058" spans="1:17" ht="20.25" x14ac:dyDescent="0.3">
      <c r="A1058" s="35"/>
      <c r="B1058" s="35"/>
      <c r="C1058" s="35"/>
      <c r="D1058" s="35"/>
      <c r="E1058" s="35"/>
      <c r="F1058" s="35"/>
      <c r="G1058" s="35"/>
      <c r="H1058" s="35"/>
      <c r="I1058" s="35"/>
      <c r="J1058" s="35"/>
      <c r="K1058" s="35"/>
      <c r="L1058" s="35"/>
      <c r="M1058" s="35"/>
      <c r="N1058" s="49"/>
      <c r="O1058" s="49"/>
      <c r="P1058" s="35"/>
      <c r="Q1058" s="35"/>
    </row>
    <row r="1059" spans="1:17" ht="20.25" x14ac:dyDescent="0.3">
      <c r="A1059" s="35"/>
      <c r="B1059" s="35"/>
      <c r="C1059" s="35"/>
      <c r="D1059" s="35"/>
      <c r="E1059" s="35"/>
      <c r="F1059" s="35"/>
      <c r="G1059" s="35"/>
      <c r="H1059" s="35"/>
      <c r="I1059" s="35"/>
      <c r="J1059" s="35"/>
      <c r="K1059" s="35"/>
      <c r="L1059" s="35"/>
      <c r="M1059" s="35"/>
      <c r="N1059" s="49"/>
      <c r="O1059" s="49"/>
      <c r="P1059" s="35"/>
      <c r="Q1059" s="35"/>
    </row>
    <row r="1060" spans="1:17" ht="20.25" x14ac:dyDescent="0.3">
      <c r="A1060" s="35"/>
      <c r="B1060" s="35"/>
      <c r="C1060" s="35"/>
      <c r="D1060" s="35"/>
      <c r="E1060" s="35"/>
      <c r="F1060" s="35"/>
      <c r="G1060" s="35"/>
      <c r="H1060" s="35"/>
      <c r="I1060" s="35"/>
      <c r="J1060" s="35"/>
      <c r="K1060" s="35"/>
      <c r="L1060" s="35"/>
      <c r="M1060" s="35"/>
      <c r="N1060" s="49"/>
      <c r="O1060" s="49"/>
      <c r="P1060" s="35"/>
      <c r="Q1060" s="35"/>
    </row>
    <row r="1061" spans="1:17" ht="20.25" x14ac:dyDescent="0.3">
      <c r="A1061" s="35"/>
      <c r="B1061" s="35"/>
      <c r="C1061" s="35"/>
      <c r="D1061" s="35"/>
      <c r="E1061" s="35"/>
      <c r="F1061" s="35"/>
      <c r="G1061" s="35"/>
      <c r="H1061" s="35"/>
      <c r="I1061" s="35"/>
      <c r="J1061" s="35"/>
      <c r="K1061" s="35"/>
      <c r="L1061" s="35"/>
      <c r="M1061" s="35"/>
      <c r="N1061" s="49"/>
      <c r="O1061" s="49"/>
      <c r="P1061" s="35"/>
      <c r="Q1061" s="35"/>
    </row>
    <row r="1062" spans="1:17" ht="20.25" x14ac:dyDescent="0.3">
      <c r="A1062" s="35"/>
      <c r="B1062" s="35"/>
      <c r="C1062" s="35"/>
      <c r="D1062" s="35"/>
      <c r="E1062" s="35"/>
      <c r="F1062" s="35"/>
      <c r="G1062" s="35"/>
      <c r="H1062" s="35"/>
      <c r="I1062" s="35"/>
      <c r="J1062" s="35"/>
      <c r="K1062" s="35"/>
      <c r="L1062" s="35"/>
      <c r="M1062" s="35"/>
      <c r="N1062" s="49"/>
      <c r="O1062" s="49"/>
      <c r="P1062" s="35"/>
      <c r="Q1062" s="35"/>
    </row>
    <row r="1063" spans="1:17" ht="20.25" x14ac:dyDescent="0.3">
      <c r="A1063" s="35"/>
      <c r="B1063" s="35"/>
      <c r="C1063" s="35"/>
      <c r="D1063" s="35"/>
      <c r="E1063" s="35"/>
      <c r="F1063" s="35"/>
      <c r="G1063" s="35"/>
      <c r="H1063" s="35"/>
      <c r="I1063" s="35"/>
      <c r="J1063" s="35"/>
      <c r="K1063" s="35"/>
      <c r="L1063" s="35"/>
      <c r="M1063" s="35"/>
      <c r="N1063" s="49"/>
      <c r="O1063" s="49"/>
      <c r="P1063" s="35"/>
      <c r="Q1063" s="35"/>
    </row>
    <row r="1064" spans="1:17" ht="20.25" x14ac:dyDescent="0.3">
      <c r="A1064" s="35"/>
      <c r="B1064" s="35"/>
      <c r="C1064" s="35"/>
      <c r="D1064" s="35"/>
      <c r="E1064" s="35"/>
      <c r="F1064" s="35"/>
      <c r="G1064" s="35"/>
      <c r="H1064" s="35"/>
      <c r="I1064" s="35"/>
      <c r="J1064" s="35"/>
      <c r="K1064" s="35"/>
      <c r="L1064" s="35"/>
      <c r="M1064" s="35"/>
      <c r="N1064" s="49"/>
      <c r="O1064" s="49"/>
      <c r="P1064" s="35"/>
      <c r="Q1064" s="35"/>
    </row>
    <row r="1065" spans="1:17" ht="20.25" x14ac:dyDescent="0.3">
      <c r="A1065" s="35"/>
      <c r="B1065" s="35"/>
      <c r="C1065" s="35"/>
      <c r="D1065" s="35"/>
      <c r="E1065" s="35"/>
      <c r="F1065" s="35"/>
      <c r="G1065" s="35"/>
      <c r="H1065" s="35"/>
      <c r="I1065" s="35"/>
      <c r="J1065" s="35"/>
      <c r="K1065" s="35"/>
      <c r="L1065" s="35"/>
      <c r="M1065" s="35"/>
      <c r="N1065" s="49"/>
      <c r="O1065" s="49"/>
      <c r="P1065" s="35"/>
      <c r="Q1065" s="35"/>
    </row>
    <row r="1066" spans="1:17" ht="20.25" x14ac:dyDescent="0.3">
      <c r="A1066" s="35"/>
      <c r="B1066" s="35"/>
      <c r="C1066" s="35"/>
      <c r="D1066" s="35"/>
      <c r="E1066" s="35"/>
      <c r="F1066" s="35"/>
      <c r="G1066" s="35"/>
      <c r="H1066" s="35"/>
      <c r="I1066" s="35"/>
      <c r="J1066" s="35"/>
      <c r="K1066" s="35"/>
      <c r="L1066" s="35"/>
      <c r="M1066" s="35"/>
      <c r="N1066" s="49"/>
      <c r="O1066" s="49"/>
      <c r="P1066" s="35"/>
      <c r="Q1066" s="35"/>
    </row>
    <row r="1067" spans="1:17" ht="20.25" x14ac:dyDescent="0.3">
      <c r="A1067" s="35"/>
      <c r="B1067" s="35"/>
      <c r="C1067" s="35"/>
      <c r="D1067" s="35"/>
      <c r="E1067" s="35"/>
      <c r="F1067" s="35"/>
      <c r="G1067" s="35"/>
      <c r="H1067" s="35"/>
      <c r="I1067" s="35"/>
      <c r="J1067" s="35"/>
      <c r="K1067" s="35"/>
      <c r="L1067" s="35"/>
      <c r="M1067" s="35"/>
      <c r="N1067" s="49"/>
      <c r="O1067" s="49"/>
      <c r="P1067" s="35"/>
      <c r="Q1067" s="35"/>
    </row>
    <row r="1068" spans="1:17" ht="20.25" x14ac:dyDescent="0.3">
      <c r="A1068" s="35"/>
      <c r="B1068" s="35"/>
      <c r="C1068" s="35"/>
      <c r="D1068" s="35"/>
      <c r="E1068" s="35"/>
      <c r="F1068" s="35"/>
      <c r="G1068" s="35"/>
      <c r="H1068" s="35"/>
      <c r="I1068" s="35"/>
      <c r="J1068" s="35"/>
      <c r="K1068" s="35"/>
      <c r="L1068" s="35"/>
      <c r="M1068" s="35"/>
      <c r="N1068" s="49"/>
      <c r="O1068" s="49"/>
      <c r="P1068" s="35"/>
      <c r="Q1068" s="35"/>
    </row>
    <row r="1069" spans="1:17" ht="20.25" x14ac:dyDescent="0.3">
      <c r="A1069" s="35"/>
      <c r="B1069" s="35"/>
      <c r="C1069" s="35"/>
      <c r="D1069" s="35"/>
      <c r="E1069" s="35"/>
      <c r="F1069" s="35"/>
      <c r="G1069" s="35"/>
      <c r="H1069" s="35"/>
      <c r="I1069" s="35"/>
      <c r="J1069" s="35"/>
      <c r="K1069" s="35"/>
      <c r="L1069" s="35"/>
      <c r="M1069" s="35"/>
      <c r="N1069" s="49"/>
      <c r="O1069" s="49"/>
      <c r="P1069" s="35"/>
      <c r="Q1069" s="35"/>
    </row>
    <row r="1070" spans="1:17" ht="20.25" x14ac:dyDescent="0.3">
      <c r="A1070" s="35"/>
      <c r="B1070" s="35"/>
      <c r="C1070" s="35"/>
      <c r="D1070" s="35"/>
      <c r="E1070" s="35"/>
      <c r="F1070" s="35"/>
      <c r="G1070" s="35"/>
      <c r="H1070" s="35"/>
      <c r="I1070" s="35"/>
      <c r="J1070" s="35"/>
      <c r="K1070" s="35"/>
      <c r="L1070" s="35"/>
      <c r="M1070" s="35"/>
      <c r="N1070" s="49"/>
      <c r="O1070" s="49"/>
      <c r="P1070" s="35"/>
      <c r="Q1070" s="35"/>
    </row>
    <row r="1071" spans="1:17" ht="20.25" x14ac:dyDescent="0.3">
      <c r="A1071" s="35"/>
      <c r="B1071" s="35"/>
      <c r="C1071" s="35"/>
      <c r="D1071" s="35"/>
      <c r="E1071" s="35"/>
      <c r="F1071" s="35"/>
      <c r="G1071" s="35"/>
      <c r="H1071" s="35"/>
      <c r="I1071" s="35"/>
      <c r="J1071" s="35"/>
      <c r="K1071" s="35"/>
      <c r="L1071" s="35"/>
      <c r="M1071" s="35"/>
      <c r="N1071" s="49"/>
      <c r="O1071" s="49"/>
      <c r="P1071" s="35"/>
      <c r="Q1071" s="35"/>
    </row>
    <row r="1072" spans="1:17" ht="20.25" x14ac:dyDescent="0.3">
      <c r="A1072" s="35"/>
      <c r="B1072" s="35"/>
      <c r="C1072" s="35"/>
      <c r="D1072" s="35"/>
      <c r="E1072" s="35"/>
      <c r="F1072" s="35"/>
      <c r="G1072" s="35"/>
      <c r="H1072" s="35"/>
      <c r="I1072" s="35"/>
      <c r="J1072" s="35"/>
      <c r="K1072" s="35"/>
      <c r="L1072" s="35"/>
      <c r="M1072" s="35"/>
      <c r="N1072" s="49"/>
      <c r="O1072" s="49"/>
      <c r="P1072" s="35"/>
      <c r="Q1072" s="35"/>
    </row>
    <row r="1073" spans="1:17" ht="20.25" x14ac:dyDescent="0.3">
      <c r="A1073" s="35"/>
      <c r="B1073" s="35"/>
      <c r="C1073" s="35"/>
      <c r="D1073" s="35"/>
      <c r="E1073" s="35"/>
      <c r="F1073" s="35"/>
      <c r="G1073" s="35"/>
      <c r="H1073" s="35"/>
      <c r="I1073" s="35"/>
      <c r="J1073" s="35"/>
      <c r="K1073" s="35"/>
      <c r="L1073" s="35"/>
      <c r="M1073" s="35"/>
      <c r="N1073" s="49"/>
      <c r="O1073" s="49"/>
      <c r="P1073" s="35"/>
      <c r="Q1073" s="35"/>
    </row>
    <row r="1074" spans="1:17" ht="20.25" x14ac:dyDescent="0.3">
      <c r="A1074" s="35"/>
      <c r="B1074" s="35"/>
      <c r="C1074" s="35"/>
      <c r="D1074" s="35"/>
      <c r="E1074" s="35"/>
      <c r="F1074" s="35"/>
      <c r="G1074" s="35"/>
      <c r="H1074" s="35"/>
      <c r="I1074" s="35"/>
      <c r="J1074" s="35"/>
      <c r="K1074" s="35"/>
      <c r="L1074" s="35"/>
      <c r="M1074" s="35"/>
      <c r="N1074" s="49"/>
      <c r="O1074" s="49"/>
      <c r="P1074" s="35"/>
      <c r="Q1074" s="35"/>
    </row>
    <row r="1075" spans="1:17" ht="20.25" x14ac:dyDescent="0.3">
      <c r="A1075" s="35"/>
      <c r="B1075" s="35"/>
      <c r="C1075" s="35"/>
      <c r="D1075" s="35"/>
      <c r="E1075" s="35"/>
      <c r="F1075" s="35"/>
      <c r="G1075" s="35"/>
      <c r="H1075" s="35"/>
      <c r="I1075" s="35"/>
      <c r="J1075" s="35"/>
      <c r="K1075" s="35"/>
      <c r="L1075" s="35"/>
      <c r="M1075" s="35"/>
      <c r="N1075" s="49"/>
      <c r="O1075" s="49"/>
      <c r="P1075" s="35"/>
      <c r="Q1075" s="35"/>
    </row>
    <row r="1076" spans="1:17" ht="20.25" x14ac:dyDescent="0.3">
      <c r="A1076" s="35"/>
      <c r="B1076" s="35"/>
      <c r="C1076" s="35"/>
      <c r="D1076" s="35"/>
      <c r="E1076" s="35"/>
      <c r="F1076" s="35"/>
      <c r="G1076" s="35"/>
      <c r="H1076" s="35"/>
      <c r="I1076" s="35"/>
      <c r="J1076" s="35"/>
      <c r="K1076" s="35"/>
      <c r="L1076" s="35"/>
      <c r="M1076" s="35"/>
      <c r="N1076" s="49"/>
      <c r="O1076" s="49"/>
      <c r="P1076" s="35"/>
      <c r="Q1076" s="35"/>
    </row>
    <row r="1077" spans="1:17" ht="20.25" x14ac:dyDescent="0.3">
      <c r="A1077" s="35"/>
      <c r="B1077" s="35"/>
      <c r="C1077" s="35"/>
      <c r="D1077" s="35"/>
      <c r="E1077" s="35"/>
      <c r="F1077" s="35"/>
      <c r="G1077" s="35"/>
      <c r="H1077" s="35"/>
      <c r="I1077" s="35"/>
      <c r="J1077" s="35"/>
      <c r="K1077" s="35"/>
      <c r="L1077" s="35"/>
      <c r="M1077" s="35"/>
      <c r="N1077" s="49"/>
      <c r="O1077" s="49"/>
      <c r="P1077" s="35"/>
      <c r="Q1077" s="35"/>
    </row>
    <row r="1078" spans="1:17" ht="20.25" x14ac:dyDescent="0.3">
      <c r="A1078" s="35"/>
      <c r="B1078" s="35"/>
      <c r="C1078" s="35"/>
      <c r="D1078" s="35"/>
      <c r="E1078" s="35"/>
      <c r="F1078" s="35"/>
      <c r="G1078" s="35"/>
      <c r="H1078" s="35"/>
      <c r="I1078" s="35"/>
      <c r="J1078" s="35"/>
      <c r="K1078" s="35"/>
      <c r="L1078" s="35"/>
      <c r="M1078" s="35"/>
      <c r="N1078" s="49"/>
      <c r="O1078" s="49"/>
      <c r="P1078" s="35"/>
      <c r="Q1078" s="35"/>
    </row>
    <row r="1079" spans="1:17" ht="20.25" x14ac:dyDescent="0.3">
      <c r="A1079" s="35"/>
      <c r="B1079" s="35"/>
      <c r="C1079" s="35"/>
      <c r="D1079" s="35"/>
      <c r="E1079" s="35"/>
      <c r="F1079" s="35"/>
      <c r="G1079" s="35"/>
      <c r="H1079" s="35"/>
      <c r="I1079" s="35"/>
      <c r="J1079" s="35"/>
      <c r="K1079" s="35"/>
      <c r="L1079" s="35"/>
      <c r="M1079" s="35"/>
      <c r="N1079" s="49"/>
      <c r="O1079" s="49"/>
      <c r="P1079" s="35"/>
      <c r="Q1079" s="35"/>
    </row>
    <row r="1080" spans="1:17" ht="20.25" x14ac:dyDescent="0.3">
      <c r="A1080" s="35"/>
      <c r="B1080" s="35"/>
      <c r="C1080" s="35"/>
      <c r="D1080" s="35"/>
      <c r="E1080" s="35"/>
      <c r="F1080" s="35"/>
      <c r="G1080" s="35"/>
      <c r="H1080" s="35"/>
      <c r="I1080" s="35"/>
      <c r="J1080" s="35"/>
      <c r="K1080" s="35"/>
      <c r="L1080" s="35"/>
      <c r="M1080" s="35"/>
      <c r="N1080" s="49"/>
      <c r="O1080" s="49"/>
      <c r="P1080" s="35"/>
      <c r="Q1080" s="35"/>
    </row>
    <row r="1081" spans="1:17" ht="20.25" x14ac:dyDescent="0.3">
      <c r="A1081" s="35"/>
      <c r="B1081" s="35"/>
      <c r="C1081" s="35"/>
      <c r="D1081" s="35"/>
      <c r="E1081" s="35"/>
      <c r="F1081" s="35"/>
      <c r="G1081" s="35"/>
      <c r="H1081" s="35"/>
      <c r="I1081" s="35"/>
      <c r="J1081" s="35"/>
      <c r="K1081" s="35"/>
      <c r="L1081" s="35"/>
      <c r="M1081" s="35"/>
      <c r="N1081" s="49"/>
      <c r="O1081" s="49"/>
      <c r="P1081" s="35"/>
      <c r="Q1081" s="35"/>
    </row>
    <row r="1082" spans="1:17" ht="20.25" x14ac:dyDescent="0.3">
      <c r="A1082" s="35"/>
      <c r="B1082" s="35"/>
      <c r="C1082" s="35"/>
      <c r="D1082" s="35"/>
      <c r="E1082" s="35"/>
      <c r="F1082" s="35"/>
      <c r="G1082" s="35"/>
      <c r="H1082" s="35"/>
      <c r="I1082" s="35"/>
      <c r="J1082" s="35"/>
      <c r="K1082" s="35"/>
      <c r="L1082" s="35"/>
      <c r="M1082" s="35"/>
      <c r="N1082" s="49"/>
      <c r="O1082" s="49"/>
      <c r="P1082" s="35"/>
      <c r="Q1082" s="35"/>
    </row>
    <row r="1083" spans="1:17" ht="20.25" x14ac:dyDescent="0.3">
      <c r="A1083" s="35"/>
      <c r="B1083" s="35"/>
      <c r="C1083" s="35"/>
      <c r="D1083" s="35"/>
      <c r="E1083" s="35"/>
      <c r="F1083" s="35"/>
      <c r="G1083" s="35"/>
      <c r="H1083" s="35"/>
      <c r="I1083" s="35"/>
      <c r="J1083" s="35"/>
      <c r="K1083" s="35"/>
      <c r="L1083" s="35"/>
      <c r="M1083" s="35"/>
      <c r="N1083" s="49"/>
      <c r="O1083" s="49"/>
      <c r="P1083" s="35"/>
      <c r="Q1083" s="35"/>
    </row>
    <row r="1084" spans="1:17" ht="20.25" x14ac:dyDescent="0.3">
      <c r="A1084" s="35"/>
      <c r="B1084" s="35"/>
      <c r="C1084" s="35"/>
      <c r="D1084" s="35"/>
      <c r="E1084" s="35"/>
      <c r="F1084" s="35"/>
      <c r="G1084" s="35"/>
      <c r="H1084" s="35"/>
      <c r="I1084" s="35"/>
      <c r="J1084" s="35"/>
      <c r="K1084" s="35"/>
      <c r="L1084" s="35"/>
      <c r="M1084" s="35"/>
      <c r="N1084" s="49"/>
      <c r="O1084" s="49"/>
      <c r="P1084" s="35"/>
      <c r="Q1084" s="35"/>
    </row>
    <row r="1085" spans="1:17" ht="20.25" x14ac:dyDescent="0.3">
      <c r="A1085" s="35"/>
      <c r="B1085" s="35"/>
      <c r="C1085" s="35"/>
      <c r="D1085" s="35"/>
      <c r="E1085" s="35"/>
      <c r="F1085" s="35"/>
      <c r="G1085" s="35"/>
      <c r="H1085" s="35"/>
      <c r="I1085" s="35"/>
      <c r="J1085" s="35"/>
      <c r="K1085" s="35"/>
      <c r="L1085" s="35"/>
      <c r="M1085" s="35"/>
      <c r="N1085" s="49"/>
      <c r="O1085" s="49"/>
      <c r="P1085" s="35"/>
      <c r="Q1085" s="35"/>
    </row>
    <row r="1086" spans="1:17" ht="20.25" x14ac:dyDescent="0.3">
      <c r="A1086" s="35"/>
      <c r="B1086" s="35"/>
      <c r="C1086" s="35"/>
      <c r="D1086" s="35"/>
      <c r="E1086" s="35"/>
      <c r="F1086" s="35"/>
      <c r="G1086" s="35"/>
      <c r="H1086" s="35"/>
      <c r="I1086" s="35"/>
      <c r="J1086" s="35"/>
      <c r="K1086" s="35"/>
      <c r="L1086" s="35"/>
      <c r="M1086" s="35"/>
      <c r="N1086" s="49"/>
      <c r="O1086" s="49"/>
      <c r="P1086" s="35"/>
      <c r="Q1086" s="35"/>
    </row>
    <row r="1087" spans="1:17" ht="20.25" x14ac:dyDescent="0.3">
      <c r="A1087" s="35"/>
      <c r="B1087" s="35"/>
      <c r="C1087" s="35"/>
      <c r="D1087" s="35"/>
      <c r="E1087" s="35"/>
      <c r="F1087" s="35"/>
      <c r="G1087" s="35"/>
      <c r="H1087" s="35"/>
      <c r="I1087" s="35"/>
      <c r="J1087" s="35"/>
      <c r="K1087" s="35"/>
      <c r="L1087" s="35"/>
      <c r="M1087" s="35"/>
      <c r="N1087" s="49"/>
      <c r="O1087" s="49"/>
      <c r="P1087" s="35"/>
      <c r="Q1087" s="35"/>
    </row>
    <row r="1088" spans="1:17" ht="20.25" x14ac:dyDescent="0.3">
      <c r="A1088" s="35"/>
      <c r="B1088" s="35"/>
      <c r="C1088" s="35"/>
      <c r="D1088" s="35"/>
      <c r="E1088" s="35"/>
      <c r="F1088" s="35"/>
      <c r="G1088" s="35"/>
      <c r="H1088" s="35"/>
      <c r="I1088" s="35"/>
      <c r="J1088" s="35"/>
      <c r="K1088" s="35"/>
      <c r="L1088" s="35"/>
      <c r="M1088" s="35"/>
      <c r="N1088" s="49"/>
      <c r="O1088" s="49"/>
      <c r="P1088" s="35"/>
      <c r="Q1088" s="35"/>
    </row>
    <row r="1089" spans="1:17" ht="20.25" x14ac:dyDescent="0.3">
      <c r="A1089" s="35"/>
      <c r="B1089" s="35"/>
      <c r="C1089" s="35"/>
      <c r="D1089" s="35"/>
      <c r="E1089" s="35"/>
      <c r="F1089" s="35"/>
      <c r="G1089" s="35"/>
      <c r="H1089" s="35"/>
      <c r="I1089" s="35"/>
      <c r="J1089" s="35"/>
      <c r="K1089" s="35"/>
      <c r="L1089" s="35"/>
      <c r="M1089" s="35"/>
      <c r="N1089" s="49"/>
      <c r="O1089" s="49"/>
      <c r="P1089" s="35"/>
      <c r="Q1089" s="35"/>
    </row>
    <row r="1090" spans="1:17" ht="20.25" x14ac:dyDescent="0.3">
      <c r="A1090" s="35"/>
      <c r="B1090" s="35"/>
      <c r="C1090" s="35"/>
      <c r="D1090" s="35"/>
      <c r="E1090" s="35"/>
      <c r="F1090" s="35"/>
      <c r="G1090" s="35"/>
      <c r="H1090" s="35"/>
      <c r="I1090" s="35"/>
      <c r="J1090" s="35"/>
      <c r="K1090" s="35"/>
      <c r="L1090" s="35"/>
      <c r="M1090" s="35"/>
      <c r="N1090" s="49"/>
      <c r="O1090" s="49"/>
      <c r="P1090" s="35"/>
      <c r="Q1090" s="35"/>
    </row>
    <row r="1091" spans="1:17" ht="20.25" x14ac:dyDescent="0.3">
      <c r="A1091" s="35"/>
      <c r="B1091" s="35"/>
      <c r="C1091" s="35"/>
      <c r="D1091" s="35"/>
      <c r="E1091" s="35"/>
      <c r="F1091" s="35"/>
      <c r="G1091" s="35"/>
      <c r="H1091" s="35"/>
      <c r="I1091" s="35"/>
      <c r="J1091" s="35"/>
      <c r="K1091" s="35"/>
      <c r="L1091" s="35"/>
      <c r="M1091" s="35"/>
      <c r="N1091" s="49"/>
      <c r="O1091" s="49"/>
      <c r="P1091" s="35"/>
      <c r="Q1091" s="35"/>
    </row>
    <row r="1092" spans="1:17" ht="20.25" x14ac:dyDescent="0.3">
      <c r="A1092" s="35"/>
      <c r="B1092" s="35"/>
      <c r="C1092" s="35"/>
      <c r="D1092" s="35"/>
      <c r="E1092" s="35"/>
      <c r="F1092" s="35"/>
      <c r="G1092" s="35"/>
      <c r="H1092" s="35"/>
      <c r="I1092" s="35"/>
      <c r="J1092" s="35"/>
      <c r="K1092" s="35"/>
      <c r="L1092" s="35"/>
      <c r="M1092" s="35"/>
      <c r="N1092" s="49"/>
      <c r="O1092" s="49"/>
      <c r="P1092" s="35"/>
      <c r="Q1092" s="35"/>
    </row>
    <row r="1093" spans="1:17" ht="20.25" x14ac:dyDescent="0.3">
      <c r="A1093" s="35"/>
      <c r="B1093" s="35"/>
      <c r="C1093" s="35"/>
      <c r="D1093" s="35"/>
      <c r="E1093" s="35"/>
      <c r="F1093" s="35"/>
      <c r="G1093" s="35"/>
      <c r="H1093" s="35"/>
      <c r="I1093" s="35"/>
      <c r="J1093" s="35"/>
      <c r="K1093" s="35"/>
      <c r="L1093" s="35"/>
      <c r="M1093" s="35"/>
      <c r="N1093" s="49"/>
      <c r="O1093" s="49"/>
      <c r="P1093" s="35"/>
      <c r="Q1093" s="35"/>
    </row>
    <row r="1094" spans="1:17" ht="20.25" x14ac:dyDescent="0.3">
      <c r="A1094" s="35"/>
      <c r="B1094" s="35"/>
      <c r="C1094" s="35"/>
      <c r="D1094" s="35"/>
      <c r="E1094" s="35"/>
      <c r="F1094" s="35"/>
      <c r="G1094" s="35"/>
      <c r="H1094" s="35"/>
      <c r="I1094" s="35"/>
      <c r="J1094" s="35"/>
      <c r="K1094" s="35"/>
      <c r="L1094" s="35"/>
      <c r="M1094" s="35"/>
      <c r="N1094" s="49"/>
      <c r="O1094" s="49"/>
      <c r="P1094" s="35"/>
      <c r="Q1094" s="35"/>
    </row>
    <row r="1095" spans="1:17" ht="20.25" x14ac:dyDescent="0.3">
      <c r="A1095" s="35"/>
      <c r="B1095" s="35"/>
      <c r="C1095" s="35"/>
      <c r="D1095" s="35"/>
      <c r="E1095" s="35"/>
      <c r="F1095" s="35"/>
      <c r="G1095" s="35"/>
      <c r="H1095" s="35"/>
      <c r="I1095" s="35"/>
      <c r="J1095" s="35"/>
      <c r="K1095" s="35"/>
      <c r="L1095" s="35"/>
      <c r="M1095" s="35"/>
      <c r="N1095" s="49"/>
      <c r="O1095" s="49"/>
      <c r="P1095" s="35"/>
      <c r="Q1095" s="35"/>
    </row>
    <row r="1096" spans="1:17" ht="20.25" x14ac:dyDescent="0.3">
      <c r="A1096" s="35"/>
      <c r="B1096" s="35"/>
      <c r="C1096" s="35"/>
      <c r="D1096" s="35"/>
      <c r="E1096" s="35"/>
      <c r="F1096" s="35"/>
      <c r="G1096" s="35"/>
      <c r="H1096" s="35"/>
      <c r="I1096" s="35"/>
      <c r="J1096" s="35"/>
      <c r="K1096" s="35"/>
      <c r="L1096" s="35"/>
      <c r="M1096" s="35"/>
      <c r="N1096" s="49"/>
      <c r="O1096" s="49"/>
      <c r="P1096" s="35"/>
      <c r="Q1096" s="35"/>
    </row>
    <row r="1097" spans="1:17" ht="20.25" x14ac:dyDescent="0.3">
      <c r="A1097" s="35"/>
      <c r="B1097" s="35"/>
      <c r="C1097" s="35"/>
      <c r="D1097" s="35"/>
      <c r="E1097" s="35"/>
      <c r="F1097" s="35"/>
      <c r="G1097" s="35"/>
      <c r="H1097" s="35"/>
      <c r="I1097" s="35"/>
      <c r="J1097" s="35"/>
      <c r="K1097" s="35"/>
      <c r="L1097" s="35"/>
      <c r="M1097" s="35"/>
      <c r="N1097" s="49"/>
      <c r="O1097" s="49"/>
      <c r="P1097" s="35"/>
      <c r="Q1097" s="35"/>
    </row>
    <row r="1098" spans="1:17" ht="20.25" x14ac:dyDescent="0.3">
      <c r="A1098" s="35"/>
      <c r="B1098" s="35"/>
      <c r="C1098" s="35"/>
      <c r="D1098" s="35"/>
      <c r="E1098" s="35"/>
      <c r="F1098" s="35"/>
      <c r="G1098" s="35"/>
      <c r="H1098" s="35"/>
      <c r="I1098" s="35"/>
      <c r="J1098" s="35"/>
      <c r="K1098" s="35"/>
      <c r="L1098" s="35"/>
      <c r="M1098" s="35"/>
      <c r="N1098" s="49"/>
      <c r="O1098" s="49"/>
      <c r="P1098" s="35"/>
      <c r="Q1098" s="35"/>
    </row>
    <row r="1099" spans="1:17" ht="20.25" x14ac:dyDescent="0.3">
      <c r="A1099" s="35"/>
      <c r="B1099" s="35"/>
      <c r="C1099" s="35"/>
      <c r="D1099" s="35"/>
      <c r="E1099" s="35"/>
      <c r="F1099" s="35"/>
      <c r="G1099" s="35"/>
      <c r="H1099" s="35"/>
      <c r="I1099" s="35"/>
      <c r="J1099" s="35"/>
      <c r="K1099" s="35"/>
      <c r="L1099" s="35"/>
      <c r="M1099" s="35"/>
      <c r="N1099" s="49"/>
      <c r="O1099" s="49"/>
      <c r="P1099" s="35"/>
      <c r="Q1099" s="35"/>
    </row>
    <row r="1100" spans="1:17" ht="20.25" x14ac:dyDescent="0.3">
      <c r="A1100" s="35"/>
      <c r="B1100" s="35"/>
      <c r="C1100" s="35"/>
      <c r="D1100" s="35"/>
      <c r="E1100" s="35"/>
      <c r="F1100" s="35"/>
      <c r="G1100" s="35"/>
      <c r="H1100" s="35"/>
      <c r="I1100" s="35"/>
      <c r="J1100" s="35"/>
      <c r="K1100" s="35"/>
      <c r="L1100" s="35"/>
      <c r="M1100" s="35"/>
      <c r="N1100" s="49"/>
      <c r="O1100" s="49"/>
      <c r="P1100" s="35"/>
      <c r="Q1100" s="35"/>
    </row>
    <row r="1101" spans="1:17" ht="20.25" x14ac:dyDescent="0.3">
      <c r="A1101" s="35"/>
      <c r="B1101" s="35"/>
      <c r="C1101" s="35"/>
      <c r="D1101" s="35"/>
      <c r="E1101" s="35"/>
      <c r="F1101" s="35"/>
      <c r="G1101" s="35"/>
      <c r="H1101" s="35"/>
      <c r="I1101" s="35"/>
      <c r="J1101" s="35"/>
      <c r="K1101" s="35"/>
      <c r="L1101" s="35"/>
      <c r="M1101" s="35"/>
      <c r="N1101" s="49"/>
      <c r="O1101" s="49"/>
      <c r="P1101" s="35"/>
      <c r="Q1101" s="35"/>
    </row>
    <row r="1102" spans="1:17" ht="20.25" x14ac:dyDescent="0.3">
      <c r="A1102" s="35"/>
      <c r="B1102" s="35"/>
      <c r="C1102" s="35"/>
      <c r="D1102" s="35"/>
      <c r="E1102" s="35"/>
      <c r="F1102" s="35"/>
      <c r="G1102" s="35"/>
      <c r="H1102" s="35"/>
      <c r="I1102" s="35"/>
      <c r="J1102" s="35"/>
      <c r="K1102" s="35"/>
      <c r="L1102" s="35"/>
      <c r="M1102" s="35"/>
      <c r="N1102" s="49"/>
      <c r="O1102" s="49"/>
      <c r="P1102" s="35"/>
      <c r="Q1102" s="35"/>
    </row>
    <row r="1103" spans="1:17" ht="20.25" x14ac:dyDescent="0.3">
      <c r="A1103" s="35"/>
      <c r="B1103" s="35"/>
      <c r="C1103" s="35"/>
      <c r="D1103" s="35"/>
      <c r="E1103" s="35"/>
      <c r="F1103" s="35"/>
      <c r="G1103" s="35"/>
      <c r="H1103" s="35"/>
      <c r="I1103" s="35"/>
      <c r="J1103" s="35"/>
      <c r="K1103" s="35"/>
      <c r="L1103" s="35"/>
      <c r="M1103" s="35"/>
      <c r="N1103" s="49"/>
      <c r="O1103" s="49"/>
      <c r="P1103" s="35"/>
      <c r="Q1103" s="35"/>
    </row>
    <row r="1104" spans="1:17" ht="20.25" x14ac:dyDescent="0.3">
      <c r="A1104" s="35"/>
      <c r="B1104" s="35"/>
      <c r="C1104" s="35"/>
      <c r="D1104" s="35"/>
      <c r="E1104" s="35"/>
      <c r="F1104" s="35"/>
      <c r="G1104" s="35"/>
      <c r="H1104" s="35"/>
      <c r="I1104" s="35"/>
      <c r="J1104" s="35"/>
      <c r="K1104" s="35"/>
      <c r="L1104" s="35"/>
      <c r="M1104" s="35"/>
      <c r="N1104" s="49"/>
      <c r="O1104" s="49"/>
      <c r="P1104" s="35"/>
      <c r="Q1104" s="35"/>
    </row>
    <row r="1105" spans="1:17" ht="20.25" x14ac:dyDescent="0.3">
      <c r="A1105" s="35"/>
      <c r="B1105" s="35"/>
      <c r="C1105" s="35"/>
      <c r="D1105" s="35"/>
      <c r="E1105" s="35"/>
      <c r="F1105" s="35"/>
      <c r="G1105" s="35"/>
      <c r="H1105" s="35"/>
      <c r="I1105" s="35"/>
      <c r="J1105" s="35"/>
      <c r="K1105" s="35"/>
      <c r="L1105" s="35"/>
      <c r="M1105" s="35"/>
      <c r="N1105" s="49"/>
      <c r="O1105" s="49"/>
      <c r="P1105" s="35"/>
      <c r="Q1105" s="35"/>
    </row>
    <row r="1106" spans="1:17" ht="20.25" x14ac:dyDescent="0.3">
      <c r="A1106" s="35"/>
      <c r="B1106" s="35"/>
      <c r="C1106" s="35"/>
      <c r="D1106" s="35"/>
      <c r="E1106" s="35"/>
      <c r="F1106" s="35"/>
      <c r="G1106" s="35"/>
      <c r="H1106" s="35"/>
      <c r="I1106" s="35"/>
      <c r="J1106" s="35"/>
      <c r="K1106" s="35"/>
      <c r="L1106" s="35"/>
      <c r="M1106" s="35"/>
      <c r="N1106" s="49"/>
      <c r="O1106" s="49"/>
      <c r="P1106" s="35"/>
      <c r="Q1106" s="35"/>
    </row>
    <row r="1107" spans="1:17" ht="20.25" x14ac:dyDescent="0.3">
      <c r="A1107" s="35"/>
      <c r="B1107" s="35"/>
      <c r="C1107" s="35"/>
      <c r="D1107" s="35"/>
      <c r="E1107" s="35"/>
      <c r="F1107" s="35"/>
      <c r="G1107" s="35"/>
      <c r="H1107" s="35"/>
      <c r="I1107" s="35"/>
      <c r="J1107" s="35"/>
      <c r="K1107" s="35"/>
      <c r="L1107" s="35"/>
      <c r="M1107" s="35"/>
      <c r="N1107" s="49"/>
      <c r="O1107" s="49"/>
      <c r="P1107" s="35"/>
      <c r="Q1107" s="35"/>
    </row>
    <row r="1108" spans="1:17" ht="20.25" x14ac:dyDescent="0.3">
      <c r="A1108" s="35"/>
      <c r="B1108" s="35"/>
      <c r="C1108" s="35"/>
      <c r="D1108" s="35"/>
      <c r="E1108" s="35"/>
      <c r="F1108" s="35"/>
      <c r="G1108" s="35"/>
      <c r="H1108" s="35"/>
      <c r="I1108" s="35"/>
      <c r="J1108" s="35"/>
      <c r="K1108" s="35"/>
      <c r="L1108" s="35"/>
      <c r="M1108" s="35"/>
      <c r="N1108" s="49"/>
      <c r="O1108" s="49"/>
      <c r="P1108" s="35"/>
      <c r="Q1108" s="35"/>
    </row>
    <row r="1109" spans="1:17" ht="20.25" x14ac:dyDescent="0.3">
      <c r="A1109" s="35"/>
      <c r="B1109" s="35"/>
      <c r="C1109" s="35"/>
      <c r="D1109" s="35"/>
      <c r="E1109" s="35"/>
      <c r="F1109" s="35"/>
      <c r="G1109" s="35"/>
      <c r="H1109" s="35"/>
      <c r="I1109" s="35"/>
      <c r="J1109" s="35"/>
      <c r="K1109" s="35"/>
      <c r="L1109" s="35"/>
      <c r="M1109" s="35"/>
      <c r="N1109" s="49"/>
      <c r="O1109" s="49"/>
      <c r="P1109" s="35"/>
      <c r="Q1109" s="35"/>
    </row>
    <row r="1110" spans="1:17" ht="20.25" x14ac:dyDescent="0.3">
      <c r="A1110" s="35"/>
      <c r="B1110" s="35"/>
      <c r="C1110" s="35"/>
      <c r="D1110" s="35"/>
      <c r="E1110" s="35"/>
      <c r="F1110" s="35"/>
      <c r="G1110" s="35"/>
      <c r="H1110" s="35"/>
      <c r="I1110" s="35"/>
      <c r="J1110" s="35"/>
      <c r="K1110" s="35"/>
      <c r="L1110" s="35"/>
      <c r="M1110" s="35"/>
      <c r="N1110" s="49"/>
      <c r="O1110" s="49"/>
      <c r="P1110" s="35"/>
      <c r="Q1110" s="35"/>
    </row>
    <row r="1111" spans="1:17" ht="20.25" x14ac:dyDescent="0.3">
      <c r="A1111" s="35"/>
      <c r="B1111" s="35"/>
      <c r="C1111" s="35"/>
      <c r="D1111" s="35"/>
      <c r="E1111" s="35"/>
      <c r="F1111" s="35"/>
      <c r="G1111" s="35"/>
      <c r="H1111" s="35"/>
      <c r="I1111" s="35"/>
      <c r="J1111" s="35"/>
      <c r="K1111" s="35"/>
      <c r="L1111" s="35"/>
      <c r="M1111" s="35"/>
      <c r="N1111" s="49"/>
      <c r="O1111" s="49"/>
      <c r="P1111" s="35"/>
      <c r="Q1111" s="35"/>
    </row>
    <row r="1112" spans="1:17" ht="20.25" x14ac:dyDescent="0.3">
      <c r="A1112" s="35"/>
      <c r="B1112" s="35"/>
      <c r="C1112" s="35"/>
      <c r="D1112" s="35"/>
      <c r="E1112" s="35"/>
      <c r="F1112" s="35"/>
      <c r="G1112" s="35"/>
      <c r="H1112" s="35"/>
      <c r="I1112" s="35"/>
      <c r="J1112" s="35"/>
      <c r="K1112" s="35"/>
      <c r="L1112" s="35"/>
      <c r="M1112" s="35"/>
      <c r="N1112" s="49"/>
      <c r="O1112" s="49"/>
      <c r="P1112" s="35"/>
      <c r="Q1112" s="35"/>
    </row>
    <row r="1113" spans="1:17" ht="20.25" x14ac:dyDescent="0.3">
      <c r="A1113" s="35"/>
      <c r="B1113" s="35"/>
      <c r="C1113" s="35"/>
      <c r="D1113" s="35"/>
      <c r="E1113" s="35"/>
      <c r="F1113" s="35"/>
      <c r="G1113" s="35"/>
      <c r="H1113" s="35"/>
      <c r="I1113" s="35"/>
      <c r="J1113" s="35"/>
      <c r="K1113" s="35"/>
      <c r="L1113" s="35"/>
      <c r="M1113" s="35"/>
      <c r="N1113" s="49"/>
      <c r="O1113" s="49"/>
      <c r="P1113" s="35"/>
      <c r="Q1113" s="35"/>
    </row>
    <row r="1114" spans="1:17" ht="20.25" x14ac:dyDescent="0.3">
      <c r="A1114" s="35"/>
      <c r="B1114" s="35"/>
      <c r="C1114" s="35"/>
      <c r="D1114" s="35"/>
      <c r="E1114" s="35"/>
      <c r="F1114" s="35"/>
      <c r="G1114" s="35"/>
      <c r="H1114" s="35"/>
      <c r="I1114" s="35"/>
      <c r="J1114" s="35"/>
      <c r="K1114" s="35"/>
      <c r="L1114" s="35"/>
      <c r="M1114" s="35"/>
      <c r="N1114" s="49"/>
      <c r="O1114" s="49"/>
      <c r="P1114" s="35"/>
      <c r="Q1114" s="35"/>
    </row>
    <row r="1115" spans="1:17" ht="20.25" x14ac:dyDescent="0.3">
      <c r="A1115" s="35"/>
      <c r="B1115" s="35"/>
      <c r="C1115" s="35"/>
      <c r="D1115" s="35"/>
      <c r="E1115" s="35"/>
      <c r="F1115" s="35"/>
      <c r="G1115" s="35"/>
      <c r="H1115" s="35"/>
      <c r="I1115" s="35"/>
      <c r="J1115" s="35"/>
      <c r="K1115" s="35"/>
      <c r="L1115" s="35"/>
      <c r="M1115" s="35"/>
      <c r="N1115" s="49"/>
      <c r="O1115" s="49"/>
      <c r="P1115" s="35"/>
      <c r="Q1115" s="35"/>
    </row>
    <row r="1116" spans="1:17" ht="20.25" x14ac:dyDescent="0.3">
      <c r="A1116" s="35"/>
      <c r="B1116" s="35"/>
      <c r="C1116" s="35"/>
      <c r="D1116" s="35"/>
      <c r="E1116" s="35"/>
      <c r="F1116" s="35"/>
      <c r="G1116" s="35"/>
      <c r="H1116" s="35"/>
      <c r="I1116" s="35"/>
      <c r="J1116" s="35"/>
      <c r="K1116" s="35"/>
      <c r="L1116" s="35"/>
      <c r="M1116" s="35"/>
      <c r="N1116" s="49"/>
      <c r="O1116" s="49"/>
      <c r="P1116" s="35"/>
      <c r="Q1116" s="35"/>
    </row>
    <row r="1117" spans="1:17" ht="20.25" x14ac:dyDescent="0.3">
      <c r="A1117" s="35"/>
      <c r="B1117" s="35"/>
      <c r="C1117" s="35"/>
      <c r="D1117" s="35"/>
      <c r="E1117" s="35"/>
      <c r="F1117" s="35"/>
      <c r="G1117" s="35"/>
      <c r="H1117" s="35"/>
      <c r="I1117" s="35"/>
      <c r="J1117" s="35"/>
      <c r="K1117" s="35"/>
      <c r="L1117" s="35"/>
      <c r="M1117" s="35"/>
      <c r="N1117" s="49"/>
      <c r="O1117" s="49"/>
      <c r="P1117" s="35"/>
      <c r="Q1117" s="35"/>
    </row>
    <row r="1118" spans="1:17" ht="20.25" x14ac:dyDescent="0.3">
      <c r="A1118" s="35"/>
      <c r="B1118" s="35"/>
      <c r="C1118" s="35"/>
      <c r="D1118" s="35"/>
      <c r="E1118" s="35"/>
      <c r="F1118" s="35"/>
      <c r="G1118" s="35"/>
      <c r="H1118" s="35"/>
      <c r="I1118" s="35"/>
      <c r="J1118" s="35"/>
      <c r="K1118" s="35"/>
      <c r="L1118" s="35"/>
      <c r="M1118" s="35"/>
      <c r="N1118" s="49"/>
      <c r="O1118" s="49"/>
      <c r="P1118" s="35"/>
      <c r="Q1118" s="35"/>
    </row>
    <row r="1119" spans="1:17" ht="20.25" x14ac:dyDescent="0.3">
      <c r="A1119" s="35"/>
      <c r="B1119" s="35"/>
      <c r="C1119" s="35"/>
      <c r="D1119" s="35"/>
      <c r="E1119" s="35"/>
      <c r="F1119" s="35"/>
      <c r="G1119" s="35"/>
      <c r="H1119" s="35"/>
      <c r="I1119" s="35"/>
      <c r="J1119" s="35"/>
      <c r="K1119" s="35"/>
      <c r="L1119" s="35"/>
      <c r="M1119" s="35"/>
      <c r="N1119" s="49"/>
      <c r="O1119" s="49"/>
      <c r="P1119" s="35"/>
      <c r="Q1119" s="35"/>
    </row>
    <row r="1120" spans="1:17" ht="20.25" x14ac:dyDescent="0.3">
      <c r="A1120" s="35"/>
      <c r="B1120" s="35"/>
      <c r="C1120" s="35"/>
      <c r="D1120" s="35"/>
      <c r="E1120" s="35"/>
      <c r="F1120" s="35"/>
      <c r="G1120" s="35"/>
      <c r="H1120" s="35"/>
      <c r="I1120" s="35"/>
      <c r="J1120" s="35"/>
      <c r="K1120" s="35"/>
      <c r="L1120" s="35"/>
      <c r="M1120" s="35"/>
      <c r="N1120" s="49"/>
      <c r="O1120" s="49"/>
      <c r="P1120" s="35"/>
      <c r="Q1120" s="35"/>
    </row>
    <row r="1121" spans="1:17" ht="20.25" x14ac:dyDescent="0.3">
      <c r="A1121" s="35"/>
      <c r="B1121" s="35"/>
      <c r="C1121" s="35"/>
      <c r="D1121" s="35"/>
      <c r="E1121" s="35"/>
      <c r="F1121" s="35"/>
      <c r="G1121" s="35"/>
      <c r="H1121" s="35"/>
      <c r="I1121" s="35"/>
      <c r="J1121" s="35"/>
      <c r="K1121" s="35"/>
      <c r="L1121" s="35"/>
      <c r="M1121" s="35"/>
      <c r="N1121" s="49"/>
      <c r="O1121" s="49"/>
      <c r="P1121" s="35"/>
      <c r="Q1121" s="35"/>
    </row>
    <row r="1122" spans="1:17" ht="20.25" x14ac:dyDescent="0.3">
      <c r="A1122" s="35"/>
      <c r="B1122" s="35"/>
      <c r="C1122" s="35"/>
      <c r="D1122" s="35"/>
      <c r="E1122" s="35"/>
      <c r="F1122" s="35"/>
      <c r="G1122" s="35"/>
      <c r="H1122" s="35"/>
      <c r="I1122" s="35"/>
      <c r="J1122" s="35"/>
      <c r="K1122" s="35"/>
      <c r="L1122" s="35"/>
      <c r="M1122" s="35"/>
      <c r="N1122" s="49"/>
      <c r="O1122" s="49"/>
      <c r="P1122" s="35"/>
      <c r="Q1122" s="35"/>
    </row>
    <row r="1123" spans="1:17" ht="20.25" x14ac:dyDescent="0.3">
      <c r="A1123" s="35"/>
      <c r="B1123" s="35"/>
      <c r="C1123" s="35"/>
      <c r="D1123" s="35"/>
      <c r="E1123" s="35"/>
      <c r="F1123" s="35"/>
      <c r="G1123" s="35"/>
      <c r="H1123" s="35"/>
      <c r="I1123" s="35"/>
      <c r="J1123" s="35"/>
      <c r="K1123" s="35"/>
      <c r="L1123" s="35"/>
      <c r="M1123" s="35"/>
      <c r="N1123" s="49"/>
      <c r="O1123" s="49"/>
      <c r="P1123" s="35"/>
      <c r="Q1123" s="35"/>
    </row>
    <row r="1124" spans="1:17" ht="20.25" x14ac:dyDescent="0.3">
      <c r="A1124" s="35"/>
      <c r="B1124" s="35"/>
      <c r="C1124" s="35"/>
      <c r="D1124" s="35"/>
      <c r="E1124" s="35"/>
      <c r="F1124" s="35"/>
      <c r="G1124" s="35"/>
      <c r="H1124" s="35"/>
      <c r="I1124" s="35"/>
      <c r="J1124" s="35"/>
      <c r="K1124" s="35"/>
      <c r="L1124" s="35"/>
      <c r="M1124" s="35"/>
      <c r="N1124" s="49"/>
      <c r="O1124" s="49"/>
      <c r="P1124" s="35"/>
      <c r="Q1124" s="35"/>
    </row>
    <row r="1125" spans="1:17" ht="20.25" x14ac:dyDescent="0.3">
      <c r="A1125" s="35"/>
      <c r="B1125" s="35"/>
      <c r="C1125" s="35"/>
      <c r="D1125" s="35"/>
      <c r="E1125" s="35"/>
      <c r="F1125" s="35"/>
      <c r="G1125" s="35"/>
      <c r="H1125" s="35"/>
      <c r="I1125" s="35"/>
      <c r="J1125" s="35"/>
      <c r="K1125" s="35"/>
      <c r="L1125" s="35"/>
      <c r="M1125" s="35"/>
      <c r="N1125" s="49"/>
      <c r="O1125" s="49"/>
      <c r="P1125" s="35"/>
      <c r="Q1125" s="35"/>
    </row>
    <row r="1126" spans="1:17" ht="20.25" x14ac:dyDescent="0.3">
      <c r="A1126" s="35"/>
      <c r="B1126" s="35"/>
      <c r="C1126" s="35"/>
      <c r="D1126" s="35"/>
      <c r="E1126" s="35"/>
      <c r="F1126" s="35"/>
      <c r="G1126" s="35"/>
      <c r="H1126" s="35"/>
      <c r="I1126" s="35"/>
      <c r="J1126" s="35"/>
      <c r="K1126" s="35"/>
      <c r="L1126" s="35"/>
      <c r="M1126" s="35"/>
      <c r="N1126" s="49"/>
      <c r="O1126" s="49"/>
      <c r="P1126" s="35"/>
      <c r="Q1126" s="35"/>
    </row>
    <row r="1127" spans="1:17" ht="20.25" x14ac:dyDescent="0.3">
      <c r="A1127" s="35"/>
      <c r="B1127" s="35"/>
      <c r="C1127" s="35"/>
      <c r="D1127" s="35"/>
      <c r="E1127" s="35"/>
      <c r="F1127" s="35"/>
      <c r="G1127" s="35"/>
      <c r="H1127" s="35"/>
      <c r="I1127" s="35"/>
      <c r="J1127" s="35"/>
      <c r="K1127" s="35"/>
      <c r="L1127" s="35"/>
      <c r="M1127" s="35"/>
      <c r="N1127" s="49"/>
      <c r="O1127" s="49"/>
      <c r="P1127" s="35"/>
      <c r="Q1127" s="35"/>
    </row>
    <row r="1128" spans="1:17" ht="20.25" x14ac:dyDescent="0.3">
      <c r="A1128" s="35"/>
      <c r="B1128" s="35"/>
      <c r="C1128" s="35"/>
      <c r="D1128" s="35"/>
      <c r="E1128" s="35"/>
      <c r="F1128" s="35"/>
      <c r="G1128" s="35"/>
      <c r="H1128" s="35"/>
      <c r="I1128" s="35"/>
      <c r="J1128" s="35"/>
      <c r="K1128" s="35"/>
      <c r="L1128" s="35"/>
      <c r="M1128" s="35"/>
      <c r="N1128" s="49"/>
      <c r="O1128" s="49"/>
      <c r="P1128" s="35"/>
      <c r="Q1128" s="35"/>
    </row>
    <row r="1129" spans="1:17" ht="20.25" x14ac:dyDescent="0.3">
      <c r="A1129" s="37" t="s">
        <v>87</v>
      </c>
      <c r="B1129" s="35"/>
      <c r="C1129" s="35"/>
      <c r="D1129" s="35"/>
      <c r="E1129" s="35"/>
      <c r="F1129" s="35"/>
      <c r="G1129" s="35"/>
      <c r="H1129" s="35"/>
      <c r="I1129" s="35"/>
      <c r="J1129" s="35"/>
      <c r="K1129" s="35"/>
      <c r="L1129" s="35"/>
      <c r="M1129" s="35"/>
      <c r="N1129" s="49"/>
      <c r="O1129" s="49"/>
      <c r="P1129" s="35"/>
      <c r="Q1129" s="35"/>
    </row>
  </sheetData>
  <mergeCells count="10">
    <mergeCell ref="A46:A48"/>
    <mergeCell ref="A68:J68"/>
    <mergeCell ref="A75:H76"/>
    <mergeCell ref="A77:H78"/>
    <mergeCell ref="A1:I1"/>
    <mergeCell ref="B2:C2"/>
    <mergeCell ref="D2:E2"/>
    <mergeCell ref="F2:G2"/>
    <mergeCell ref="H2:I2"/>
    <mergeCell ref="B43:H43"/>
  </mergeCells>
  <pageMargins left="0.7" right="0.7" top="0.75" bottom="0.75" header="0.3" footer="0.3"/>
  <pageSetup scale="58" fitToHeight="0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Scenarios</vt:lpstr>
      <vt:lpstr>Scenarios!Print_Area</vt:lpstr>
    </vt:vector>
  </TitlesOfParts>
  <Company>McLennan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Harmsen</dc:creator>
  <cp:lastModifiedBy>Mark Harmsen</cp:lastModifiedBy>
  <cp:lastPrinted>2024-08-09T00:32:52Z</cp:lastPrinted>
  <dcterms:created xsi:type="dcterms:W3CDTF">2024-08-08T19:10:23Z</dcterms:created>
  <dcterms:modified xsi:type="dcterms:W3CDTF">2024-08-09T16:43:09Z</dcterms:modified>
</cp:coreProperties>
</file>