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8B066503-9815-4BB4-83D4-CAC8306405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G34" i="4"/>
  <c r="F35" i="4"/>
  <c r="G35" i="4"/>
  <c r="G9" i="4"/>
  <c r="F27" i="4" l="1"/>
  <c r="G27" i="4"/>
  <c r="F28" i="4"/>
  <c r="G28" i="4"/>
  <c r="F29" i="4"/>
  <c r="G29" i="4"/>
  <c r="F30" i="4"/>
  <c r="G30" i="4"/>
  <c r="F31" i="4"/>
  <c r="G31" i="4"/>
  <c r="F32" i="4"/>
  <c r="G32" i="4"/>
  <c r="F40" i="4"/>
  <c r="G40" i="4"/>
  <c r="F41" i="4"/>
  <c r="G41" i="4"/>
  <c r="F42" i="4"/>
  <c r="G42" i="4"/>
  <c r="F43" i="4"/>
  <c r="G43" i="4"/>
  <c r="F44" i="4"/>
  <c r="G44" i="4"/>
  <c r="G51" i="4" l="1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39" i="4"/>
  <c r="F39" i="4"/>
  <c r="G38" i="4"/>
  <c r="F38" i="4"/>
  <c r="G37" i="4"/>
  <c r="F37" i="4"/>
  <c r="G36" i="4"/>
  <c r="F36" i="4"/>
  <c r="G33" i="4"/>
  <c r="F33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D11" i="4" l="1"/>
  <c r="E11" i="4"/>
  <c r="C11" i="4"/>
  <c r="F14" i="4"/>
  <c r="F13" i="4"/>
  <c r="G14" i="4" l="1"/>
  <c r="D52" i="4" l="1"/>
  <c r="E52" i="4"/>
  <c r="C52" i="4"/>
  <c r="G13" i="4"/>
  <c r="G52" i="4" s="1"/>
  <c r="F52" i="4"/>
  <c r="G10" i="4"/>
  <c r="F10" i="4"/>
  <c r="F9" i="4"/>
  <c r="F7" i="4"/>
  <c r="G11" i="4" l="1"/>
  <c r="G54" i="4" s="1"/>
  <c r="F11" i="4"/>
  <c r="F54" i="4" s="1"/>
  <c r="F56" i="4" s="1"/>
  <c r="C54" i="4"/>
  <c r="C56" i="4" s="1"/>
  <c r="D54" i="4"/>
  <c r="D56" i="4" s="1"/>
</calcChain>
</file>

<file path=xl/sharedStrings.xml><?xml version="1.0" encoding="utf-8"?>
<sst xmlns="http://schemas.openxmlformats.org/spreadsheetml/2006/main" count="74" uniqueCount="69">
  <si>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</si>
  <si>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</si>
  <si>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</si>
  <si>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</si>
  <si>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</si>
  <si>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</si>
  <si>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</si>
  <si>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</si>
  <si>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</si>
  <si>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</si>
  <si>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</si>
  <si>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</si>
  <si>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</si>
  <si>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</si>
  <si>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</si>
  <si>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</si>
  <si>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</si>
  <si>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</si>
  <si>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</si>
  <si>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</si>
  <si>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</si>
  <si>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</si>
  <si>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</si>
  <si>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MTA Roof</t>
  </si>
  <si>
    <t>Budget</t>
  </si>
  <si>
    <t>Highlander Ranch Road Work</t>
  </si>
  <si>
    <t>Rental Property</t>
  </si>
  <si>
    <t>General Repairs</t>
  </si>
  <si>
    <t>Grounds</t>
  </si>
  <si>
    <t>Highlander Ranch Landscape Improvements</t>
  </si>
  <si>
    <t>Highlander Ranch Maintenance and Fence Repairs</t>
  </si>
  <si>
    <t>Furniture</t>
  </si>
  <si>
    <t>Campus Furniture Replacement</t>
  </si>
  <si>
    <t>ADA &amp; Life</t>
  </si>
  <si>
    <t>Safety Changes</t>
  </si>
  <si>
    <t>Lighting Upgrades in Campus Buildings</t>
  </si>
  <si>
    <t>BPAC Stage - Sound Clouds</t>
  </si>
  <si>
    <t>Total Income &amp;Transfers</t>
  </si>
  <si>
    <t>Professional Fees</t>
  </si>
  <si>
    <t>Equipment Replacement</t>
  </si>
  <si>
    <t>Cosmetology Renovation</t>
  </si>
  <si>
    <t>2024-25</t>
  </si>
  <si>
    <t>Balance of CIF at 9/1/2024</t>
  </si>
  <si>
    <t>Sidewalk Repairs/Replacements</t>
  </si>
  <si>
    <t>MAC Roof Repair</t>
  </si>
  <si>
    <t>CSC Module F Roof</t>
  </si>
  <si>
    <t>Highlander Ranch Roof Replacements</t>
  </si>
  <si>
    <t>Science Building ADA Entrance</t>
  </si>
  <si>
    <t>Highlander Gym Audio Upgrades</t>
  </si>
  <si>
    <t>Highlander Gym Floors - Replacement</t>
  </si>
  <si>
    <t>Cameron Hall Courtyard &amp; Landscaping</t>
  </si>
  <si>
    <t>Tennis Court Resurfacing</t>
  </si>
  <si>
    <t>Replace Central Plant Boiler &amp; Enclosure</t>
  </si>
  <si>
    <t>Cameron Hall Technology</t>
  </si>
  <si>
    <t>Cameron Hall Furniture</t>
  </si>
  <si>
    <t>Elevators</t>
  </si>
  <si>
    <t>CSC E and Student Services</t>
  </si>
  <si>
    <t>Northwood House - AC Replacement</t>
  </si>
  <si>
    <t>Highlander Ranch Lighting</t>
  </si>
  <si>
    <t>Highlander Ranch Signage</t>
  </si>
  <si>
    <t>Highlander Gym Locker Room Renovation</t>
  </si>
  <si>
    <t>Highlander Ranch Building Improvements</t>
  </si>
  <si>
    <t>ESEC Flooding Repairs</t>
  </si>
  <si>
    <t>ESEC HVAC Repairs</t>
  </si>
  <si>
    <t>CAPITAL IMPOVEMENT FUND - BUDGET TO ACTUAL AS OF 5/31/2025</t>
  </si>
  <si>
    <t>Cameron Hall Change Orders</t>
  </si>
  <si>
    <t>Counseling Center Change Orders</t>
  </si>
  <si>
    <t>Balance of CIF Reserve Account at 5/31/2025</t>
  </si>
  <si>
    <t>Balance of CIF at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</si>
</sst>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38" fontId="4" fillId="3" borderId="2" xfId="1" applyNumberFormat="1" applyFont="1" applyFill="1" applyBorder="1"/>
    <xf numFmtId="38" fontId="4" fillId="4" borderId="2" xfId="1" applyNumberFormat="1" applyFont="1" applyFill="1" applyBorder="1"/>
    <xf numFmtId="38" fontId="4" fillId="6" borderId="2" xfId="1" applyNumberFormat="1" applyFont="1" applyFill="1" applyBorder="1"/>
    <xf numFmtId="38" fontId="4" fillId="7" borderId="2" xfId="1" applyNumberFormat="1" applyFont="1" applyFill="1" applyBorder="1"/>
    <xf numFmtId="38" fontId="4" fillId="5" borderId="2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="112" zoomScaleNormal="112" workbookViewId="0">
      <selection activeCell="H9" sqref="H9"/>
    </sheetView>
  </sheetViews>
  <sheetFormatPr defaultRowHeight="12.75" x14ac:dyDescent="0.2"/>
  <cols>
    <col min="1" max="1" width="15.7109375" style="1" bestFit="1" customWidth="1"/>
    <col min="2" max="2" width="43.140625" style="1" customWidth="1"/>
    <col min="3" max="7" width="14.7109375" style="1" customWidth="1"/>
    <col min="8" max="8" width="12.42578125" style="1" customWidth="1"/>
    <col min="9" max="9" width="21.7109375" style="1" customWidth="1"/>
    <col min="10" max="10" width="13.85546875" style="1" bestFit="1" customWidth="1"/>
    <col min="11" max="16384" width="9.140625" style="1"/>
  </cols>
  <sheetData>
    <row r="1" spans="1:9" x14ac:dyDescent="0.2">
      <c r="A1" s="12"/>
    </row>
    <row r="2" spans="1:9" ht="28.5" customHeight="1" x14ac:dyDescent="0.2">
      <c r="A2" s="82" t="s">
        <v>2</v>
      </c>
      <c r="B2" s="82"/>
      <c r="C2" s="82"/>
      <c r="D2" s="82"/>
      <c r="E2" s="82"/>
      <c r="F2" s="82"/>
      <c r="G2" s="82"/>
      <c r="H2" s="2"/>
      <c r="I2" s="2"/>
    </row>
    <row r="3" spans="1:9" ht="22.9" customHeight="1" thickBot="1" x14ac:dyDescent="0.25">
      <c r="A3" s="83" t="s">
        <v>64</v>
      </c>
      <c r="B3" s="83"/>
      <c r="C3" s="83"/>
      <c r="D3" s="83"/>
      <c r="E3" s="83"/>
      <c r="F3" s="83"/>
      <c r="G3" s="83"/>
      <c r="H3" s="3"/>
      <c r="I3" s="3"/>
    </row>
    <row r="4" spans="1:9" ht="18.75" customHeight="1" x14ac:dyDescent="0.2">
      <c r="C4" s="15" t="s">
        <v>41</v>
      </c>
      <c r="D4" s="19" t="s">
        <v>41</v>
      </c>
      <c r="E4" s="33" t="s">
        <v>41</v>
      </c>
      <c r="F4" s="59" t="s">
        <v>41</v>
      </c>
      <c r="G4" s="25" t="s">
        <v>41</v>
      </c>
    </row>
    <row r="5" spans="1:9" ht="38.450000000000003" customHeight="1" thickBot="1" x14ac:dyDescent="0.25">
      <c r="C5" s="24" t="s">
        <v>24</v>
      </c>
      <c r="D5" s="20" t="s">
        <v>8</v>
      </c>
      <c r="E5" s="34" t="s">
        <v>10</v>
      </c>
      <c r="F5" s="60" t="s">
        <v>16</v>
      </c>
      <c r="G5" s="26" t="s">
        <v>9</v>
      </c>
    </row>
    <row r="6" spans="1:9" ht="13.5" thickBot="1" x14ac:dyDescent="0.25"/>
    <row r="7" spans="1:9" ht="13.5" thickBot="1" x14ac:dyDescent="0.25">
      <c r="B7" s="14" t="s">
        <v>42</v>
      </c>
      <c r="C7" s="18">
        <v>2227178</v>
      </c>
      <c r="D7" s="67">
        <v>2227178</v>
      </c>
      <c r="E7" s="71"/>
      <c r="F7" s="72">
        <f>SUM(D7+E7)</f>
        <v>2227178</v>
      </c>
      <c r="G7" s="73"/>
    </row>
    <row r="8" spans="1:9" ht="13.5" thickBot="1" x14ac:dyDescent="0.25">
      <c r="B8" s="11"/>
      <c r="C8" s="29"/>
    </row>
    <row r="9" spans="1:9" x14ac:dyDescent="0.2">
      <c r="A9" s="54" t="s">
        <v>12</v>
      </c>
      <c r="B9" s="38" t="s">
        <v>13</v>
      </c>
      <c r="C9" s="39">
        <v>750000</v>
      </c>
      <c r="D9" s="68"/>
      <c r="E9" s="43"/>
      <c r="F9" s="61">
        <f t="shared" ref="F9:F10" si="0">SUM(D9+E9)</f>
        <v>0</v>
      </c>
      <c r="G9" s="44">
        <f>C9-D9-E9</f>
        <v>750000</v>
      </c>
    </row>
    <row r="10" spans="1:9" ht="13.5" thickBot="1" x14ac:dyDescent="0.25">
      <c r="A10" s="4"/>
      <c r="B10" s="5" t="s">
        <v>14</v>
      </c>
      <c r="C10" s="55">
        <v>2800000</v>
      </c>
      <c r="D10" s="69"/>
      <c r="E10" s="47"/>
      <c r="F10" s="65">
        <f t="shared" si="0"/>
        <v>0</v>
      </c>
      <c r="G10" s="48">
        <f t="shared" ref="G10" si="1">C10-D10-E10</f>
        <v>2800000</v>
      </c>
    </row>
    <row r="11" spans="1:9" ht="13.5" thickBot="1" x14ac:dyDescent="0.25">
      <c r="B11" s="49" t="s">
        <v>37</v>
      </c>
      <c r="C11" s="50">
        <f>SUM(C9:C10)</f>
        <v>3550000</v>
      </c>
      <c r="D11" s="70">
        <f>SUM(D9:D10)</f>
        <v>0</v>
      </c>
      <c r="E11" s="52">
        <f>SUM(E9:E10)</f>
        <v>0</v>
      </c>
      <c r="F11" s="66">
        <f>SUM(F9:F10)</f>
        <v>0</v>
      </c>
      <c r="G11" s="53">
        <f>SUM(G9:G10)</f>
        <v>3550000</v>
      </c>
    </row>
    <row r="12" spans="1:9" ht="13.5" thickBot="1" x14ac:dyDescent="0.25">
      <c r="B12" s="11"/>
      <c r="C12" s="29"/>
    </row>
    <row r="13" spans="1:9" x14ac:dyDescent="0.2">
      <c r="A13" s="56" t="s">
        <v>20</v>
      </c>
      <c r="B13" s="40" t="s">
        <v>21</v>
      </c>
      <c r="C13" s="41">
        <v>50000</v>
      </c>
      <c r="D13" s="42"/>
      <c r="E13" s="43"/>
      <c r="F13" s="61">
        <f t="shared" ref="F13:F14" si="2">SUM(D13+E13)</f>
        <v>0</v>
      </c>
      <c r="G13" s="44">
        <f>C13-D13-E13</f>
        <v>50000</v>
      </c>
    </row>
    <row r="14" spans="1:9" x14ac:dyDescent="0.2">
      <c r="A14" s="8"/>
      <c r="B14" s="58" t="s">
        <v>25</v>
      </c>
      <c r="C14" s="77">
        <v>50000</v>
      </c>
      <c r="D14" s="78"/>
      <c r="E14" s="79"/>
      <c r="F14" s="80">
        <f t="shared" si="2"/>
        <v>0</v>
      </c>
      <c r="G14" s="81">
        <f t="shared" ref="G14" si="3">C14-D14-E14</f>
        <v>50000</v>
      </c>
    </row>
    <row r="15" spans="1:9" x14ac:dyDescent="0.2">
      <c r="A15" s="8"/>
      <c r="B15" s="58" t="s">
        <v>43</v>
      </c>
      <c r="C15" s="77">
        <v>25000</v>
      </c>
      <c r="D15" s="78"/>
      <c r="E15" s="79"/>
      <c r="F15" s="80">
        <f t="shared" ref="F15:F51" si="4">SUM(D15+E15)</f>
        <v>0</v>
      </c>
      <c r="G15" s="81">
        <f t="shared" ref="G15:G51" si="5">C15-D15-E15</f>
        <v>25000</v>
      </c>
    </row>
    <row r="16" spans="1:9" x14ac:dyDescent="0.2">
      <c r="A16" s="9" t="s">
        <v>22</v>
      </c>
      <c r="B16" s="76" t="s">
        <v>23</v>
      </c>
      <c r="C16" s="17">
        <v>50000</v>
      </c>
      <c r="D16" s="22"/>
      <c r="E16" s="35"/>
      <c r="F16" s="63">
        <f t="shared" si="4"/>
        <v>0</v>
      </c>
      <c r="G16" s="28">
        <f t="shared" si="5"/>
        <v>50000</v>
      </c>
    </row>
    <row r="17" spans="1:7" x14ac:dyDescent="0.2">
      <c r="A17" s="10"/>
      <c r="B17" s="75" t="s">
        <v>44</v>
      </c>
      <c r="C17" s="16">
        <v>125000</v>
      </c>
      <c r="D17" s="21"/>
      <c r="E17" s="37"/>
      <c r="F17" s="62">
        <f t="shared" si="4"/>
        <v>0</v>
      </c>
      <c r="G17" s="27">
        <f t="shared" si="5"/>
        <v>125000</v>
      </c>
    </row>
    <row r="18" spans="1:7" x14ac:dyDescent="0.2">
      <c r="A18" s="10"/>
      <c r="B18" s="75" t="s">
        <v>45</v>
      </c>
      <c r="C18" s="16">
        <v>800000</v>
      </c>
      <c r="D18" s="21">
        <v>36000</v>
      </c>
      <c r="E18" s="37"/>
      <c r="F18" s="62">
        <f t="shared" si="4"/>
        <v>36000</v>
      </c>
      <c r="G18" s="27">
        <f t="shared" si="5"/>
        <v>764000</v>
      </c>
    </row>
    <row r="19" spans="1:7" x14ac:dyDescent="0.2">
      <c r="A19" s="8"/>
      <c r="B19" s="58" t="s">
        <v>46</v>
      </c>
      <c r="C19" s="77">
        <v>250000</v>
      </c>
      <c r="D19" s="78">
        <v>304794</v>
      </c>
      <c r="E19" s="79"/>
      <c r="F19" s="80">
        <f t="shared" si="4"/>
        <v>304794</v>
      </c>
      <c r="G19" s="81">
        <f t="shared" si="5"/>
        <v>-54794</v>
      </c>
    </row>
    <row r="20" spans="1:7" x14ac:dyDescent="0.2">
      <c r="A20" s="9" t="s">
        <v>26</v>
      </c>
      <c r="B20" s="76" t="s">
        <v>27</v>
      </c>
      <c r="C20" s="30">
        <v>25000</v>
      </c>
      <c r="D20" s="31"/>
      <c r="E20" s="36"/>
      <c r="F20" s="64">
        <f t="shared" si="4"/>
        <v>0</v>
      </c>
      <c r="G20" s="32">
        <f t="shared" si="5"/>
        <v>25000</v>
      </c>
    </row>
    <row r="21" spans="1:7" x14ac:dyDescent="0.2">
      <c r="A21" s="9" t="s">
        <v>55</v>
      </c>
      <c r="B21" s="76" t="s">
        <v>56</v>
      </c>
      <c r="C21" s="30">
        <v>180000</v>
      </c>
      <c r="D21" s="31">
        <v>78882</v>
      </c>
      <c r="E21" s="36"/>
      <c r="F21" s="64">
        <f t="shared" si="4"/>
        <v>78882</v>
      </c>
      <c r="G21" s="32">
        <f t="shared" si="5"/>
        <v>101118</v>
      </c>
    </row>
    <row r="22" spans="1:7" x14ac:dyDescent="0.2">
      <c r="A22" s="9" t="s">
        <v>28</v>
      </c>
      <c r="B22" s="76" t="s">
        <v>29</v>
      </c>
      <c r="C22" s="30">
        <v>1000</v>
      </c>
      <c r="D22" s="31"/>
      <c r="E22" s="36"/>
      <c r="F22" s="64">
        <f t="shared" si="4"/>
        <v>0</v>
      </c>
      <c r="G22" s="32">
        <f t="shared" si="5"/>
        <v>1000</v>
      </c>
    </row>
    <row r="23" spans="1:7" x14ac:dyDescent="0.2">
      <c r="A23" s="9" t="s">
        <v>33</v>
      </c>
      <c r="B23" s="76" t="s">
        <v>47</v>
      </c>
      <c r="C23" s="17">
        <v>5000</v>
      </c>
      <c r="D23" s="22"/>
      <c r="E23" s="35"/>
      <c r="F23" s="63">
        <f t="shared" si="4"/>
        <v>0</v>
      </c>
      <c r="G23" s="28">
        <f t="shared" si="5"/>
        <v>5000</v>
      </c>
    </row>
    <row r="24" spans="1:7" x14ac:dyDescent="0.2">
      <c r="A24" s="8" t="s">
        <v>34</v>
      </c>
      <c r="B24" s="58"/>
      <c r="C24" s="77"/>
      <c r="D24" s="78"/>
      <c r="E24" s="79"/>
      <c r="F24" s="80"/>
      <c r="G24" s="81"/>
    </row>
    <row r="25" spans="1:7" x14ac:dyDescent="0.2">
      <c r="A25" s="9" t="s">
        <v>7</v>
      </c>
      <c r="B25" s="76" t="s">
        <v>30</v>
      </c>
      <c r="C25" s="17">
        <v>15000</v>
      </c>
      <c r="D25" s="22">
        <v>9650</v>
      </c>
      <c r="E25" s="35">
        <v>1103</v>
      </c>
      <c r="F25" s="63">
        <f t="shared" si="4"/>
        <v>10753</v>
      </c>
      <c r="G25" s="28">
        <f t="shared" si="5"/>
        <v>4247</v>
      </c>
    </row>
    <row r="26" spans="1:7" x14ac:dyDescent="0.2">
      <c r="A26" s="8" t="s">
        <v>4</v>
      </c>
      <c r="B26" s="74" t="s">
        <v>40</v>
      </c>
      <c r="C26" s="16">
        <v>420000</v>
      </c>
      <c r="D26" s="21">
        <v>305111</v>
      </c>
      <c r="E26" s="37"/>
      <c r="F26" s="62">
        <f t="shared" si="4"/>
        <v>305111</v>
      </c>
      <c r="G26" s="27">
        <f t="shared" si="5"/>
        <v>114889</v>
      </c>
    </row>
    <row r="27" spans="1:7" x14ac:dyDescent="0.2">
      <c r="A27" s="8"/>
      <c r="B27" s="74" t="s">
        <v>61</v>
      </c>
      <c r="C27" s="16">
        <v>90000</v>
      </c>
      <c r="D27" s="21">
        <v>2250</v>
      </c>
      <c r="E27" s="37">
        <v>1380</v>
      </c>
      <c r="F27" s="62">
        <f t="shared" ref="F27:F32" si="6">SUM(D27+E27)</f>
        <v>3630</v>
      </c>
      <c r="G27" s="27">
        <f t="shared" ref="G27:G32" si="7">C27-D27-E27</f>
        <v>86370</v>
      </c>
    </row>
    <row r="28" spans="1:7" x14ac:dyDescent="0.2">
      <c r="A28" s="8"/>
      <c r="B28" s="74" t="s">
        <v>48</v>
      </c>
      <c r="C28" s="16">
        <v>80000</v>
      </c>
      <c r="D28" s="21">
        <v>49880</v>
      </c>
      <c r="E28" s="37"/>
      <c r="F28" s="62">
        <f t="shared" si="6"/>
        <v>49880</v>
      </c>
      <c r="G28" s="27">
        <f t="shared" si="7"/>
        <v>30120</v>
      </c>
    </row>
    <row r="29" spans="1:7" x14ac:dyDescent="0.2">
      <c r="A29" s="8"/>
      <c r="B29" s="74" t="s">
        <v>49</v>
      </c>
      <c r="C29" s="16">
        <v>50000</v>
      </c>
      <c r="D29" s="21"/>
      <c r="E29" s="37"/>
      <c r="F29" s="62">
        <f t="shared" si="6"/>
        <v>0</v>
      </c>
      <c r="G29" s="27">
        <f t="shared" si="7"/>
        <v>50000</v>
      </c>
    </row>
    <row r="30" spans="1:7" x14ac:dyDescent="0.2">
      <c r="A30" s="8"/>
      <c r="B30" s="74" t="s">
        <v>60</v>
      </c>
      <c r="C30" s="16">
        <v>250000</v>
      </c>
      <c r="D30" s="21"/>
      <c r="E30" s="37"/>
      <c r="F30" s="62">
        <f t="shared" si="6"/>
        <v>0</v>
      </c>
      <c r="G30" s="27">
        <f t="shared" si="7"/>
        <v>250000</v>
      </c>
    </row>
    <row r="31" spans="1:7" x14ac:dyDescent="0.2">
      <c r="A31" s="8"/>
      <c r="B31" s="74" t="s">
        <v>50</v>
      </c>
      <c r="C31" s="16">
        <v>250000</v>
      </c>
      <c r="D31" s="21">
        <v>11500</v>
      </c>
      <c r="E31" s="37"/>
      <c r="F31" s="62">
        <f t="shared" si="6"/>
        <v>11500</v>
      </c>
      <c r="G31" s="27">
        <f t="shared" si="7"/>
        <v>238500</v>
      </c>
    </row>
    <row r="32" spans="1:7" x14ac:dyDescent="0.2">
      <c r="A32" s="8"/>
      <c r="B32" s="74" t="s">
        <v>62</v>
      </c>
      <c r="C32" s="16">
        <v>36670</v>
      </c>
      <c r="D32" s="21">
        <v>36669</v>
      </c>
      <c r="E32" s="37"/>
      <c r="F32" s="62">
        <f t="shared" si="6"/>
        <v>36669</v>
      </c>
      <c r="G32" s="27">
        <f t="shared" si="7"/>
        <v>1</v>
      </c>
    </row>
    <row r="33" spans="1:7" x14ac:dyDescent="0.2">
      <c r="A33" s="8"/>
      <c r="B33" s="74" t="s">
        <v>51</v>
      </c>
      <c r="C33" s="16">
        <v>50000</v>
      </c>
      <c r="D33" s="21"/>
      <c r="E33" s="37"/>
      <c r="F33" s="62">
        <f t="shared" si="4"/>
        <v>0</v>
      </c>
      <c r="G33" s="27">
        <f t="shared" si="5"/>
        <v>50000</v>
      </c>
    </row>
    <row r="34" spans="1:7" x14ac:dyDescent="0.2">
      <c r="A34" s="10"/>
      <c r="B34" s="75" t="s">
        <v>65</v>
      </c>
      <c r="C34" s="16">
        <v>0</v>
      </c>
      <c r="D34" s="21">
        <v>66998</v>
      </c>
      <c r="E34" s="37">
        <v>73175</v>
      </c>
      <c r="F34" s="62">
        <f t="shared" ref="F34:F35" si="8">SUM(D34+E34)</f>
        <v>140173</v>
      </c>
      <c r="G34" s="27">
        <f t="shared" ref="G34:G35" si="9">C34-D34-E34</f>
        <v>-140173</v>
      </c>
    </row>
    <row r="35" spans="1:7" x14ac:dyDescent="0.2">
      <c r="A35" s="10"/>
      <c r="B35" s="75" t="s">
        <v>66</v>
      </c>
      <c r="C35" s="16">
        <v>0</v>
      </c>
      <c r="D35" s="21">
        <v>42766</v>
      </c>
      <c r="E35" s="37"/>
      <c r="F35" s="62">
        <f t="shared" si="8"/>
        <v>42766</v>
      </c>
      <c r="G35" s="27">
        <f t="shared" si="9"/>
        <v>-42766</v>
      </c>
    </row>
    <row r="36" spans="1:7" x14ac:dyDescent="0.2">
      <c r="A36" s="8"/>
      <c r="B36" s="58" t="s">
        <v>6</v>
      </c>
      <c r="C36" s="16">
        <v>592400</v>
      </c>
      <c r="D36" s="21">
        <v>592400</v>
      </c>
      <c r="E36" s="37"/>
      <c r="F36" s="62">
        <f t="shared" si="4"/>
        <v>592400</v>
      </c>
      <c r="G36" s="27">
        <f t="shared" si="5"/>
        <v>0</v>
      </c>
    </row>
    <row r="37" spans="1:7" x14ac:dyDescent="0.2">
      <c r="A37" s="9" t="s">
        <v>3</v>
      </c>
      <c r="B37" s="76" t="s">
        <v>39</v>
      </c>
      <c r="C37" s="17">
        <v>50000</v>
      </c>
      <c r="D37" s="22"/>
      <c r="E37" s="35"/>
      <c r="F37" s="63">
        <f t="shared" si="4"/>
        <v>0</v>
      </c>
      <c r="G37" s="28">
        <f t="shared" si="5"/>
        <v>50000</v>
      </c>
    </row>
    <row r="38" spans="1:7" x14ac:dyDescent="0.2">
      <c r="A38" s="10" t="s">
        <v>5</v>
      </c>
      <c r="B38" s="75" t="s">
        <v>17</v>
      </c>
      <c r="C38" s="16">
        <v>500000</v>
      </c>
      <c r="D38" s="21"/>
      <c r="E38" s="37">
        <v>507986</v>
      </c>
      <c r="F38" s="62">
        <f t="shared" si="4"/>
        <v>507986</v>
      </c>
      <c r="G38" s="27">
        <f t="shared" si="5"/>
        <v>-7986</v>
      </c>
    </row>
    <row r="39" spans="1:7" x14ac:dyDescent="0.2">
      <c r="A39" s="10"/>
      <c r="B39" s="75" t="s">
        <v>52</v>
      </c>
      <c r="C39" s="16">
        <v>600000</v>
      </c>
      <c r="D39" s="21">
        <v>6500</v>
      </c>
      <c r="E39" s="37"/>
      <c r="F39" s="62">
        <f t="shared" si="4"/>
        <v>6500</v>
      </c>
      <c r="G39" s="27">
        <f t="shared" si="5"/>
        <v>593500</v>
      </c>
    </row>
    <row r="40" spans="1:7" x14ac:dyDescent="0.2">
      <c r="A40" s="10"/>
      <c r="B40" s="75" t="s">
        <v>36</v>
      </c>
      <c r="C40" s="16">
        <v>198030</v>
      </c>
      <c r="D40" s="21"/>
      <c r="E40" s="37">
        <v>192029</v>
      </c>
      <c r="F40" s="62">
        <f t="shared" ref="F40:F44" si="10">SUM(D40+E40)</f>
        <v>192029</v>
      </c>
      <c r="G40" s="27">
        <f t="shared" ref="G40:G44" si="11">C40-D40-E40</f>
        <v>6001</v>
      </c>
    </row>
    <row r="41" spans="1:7" x14ac:dyDescent="0.2">
      <c r="A41" s="10"/>
      <c r="B41" s="75" t="s">
        <v>63</v>
      </c>
      <c r="C41" s="16">
        <v>15000</v>
      </c>
      <c r="D41" s="21"/>
      <c r="E41" s="37"/>
      <c r="F41" s="62">
        <f t="shared" si="10"/>
        <v>0</v>
      </c>
      <c r="G41" s="27">
        <f t="shared" si="11"/>
        <v>15000</v>
      </c>
    </row>
    <row r="42" spans="1:7" x14ac:dyDescent="0.2">
      <c r="A42" s="10"/>
      <c r="B42" s="75" t="s">
        <v>57</v>
      </c>
      <c r="C42" s="16">
        <v>25000</v>
      </c>
      <c r="D42" s="21"/>
      <c r="E42" s="37"/>
      <c r="F42" s="62">
        <f t="shared" si="10"/>
        <v>0</v>
      </c>
      <c r="G42" s="27">
        <f t="shared" si="11"/>
        <v>25000</v>
      </c>
    </row>
    <row r="43" spans="1:7" x14ac:dyDescent="0.2">
      <c r="A43" s="10"/>
      <c r="B43" s="75" t="s">
        <v>59</v>
      </c>
      <c r="C43" s="16">
        <v>5000</v>
      </c>
      <c r="D43" s="21">
        <v>1462</v>
      </c>
      <c r="E43" s="37"/>
      <c r="F43" s="62">
        <f t="shared" si="10"/>
        <v>1462</v>
      </c>
      <c r="G43" s="27">
        <f t="shared" si="11"/>
        <v>3538</v>
      </c>
    </row>
    <row r="44" spans="1:7" x14ac:dyDescent="0.2">
      <c r="A44" s="10"/>
      <c r="B44" s="75" t="s">
        <v>58</v>
      </c>
      <c r="C44" s="16">
        <v>10000</v>
      </c>
      <c r="D44" s="21"/>
      <c r="E44" s="37"/>
      <c r="F44" s="62">
        <f t="shared" si="10"/>
        <v>0</v>
      </c>
      <c r="G44" s="27">
        <f t="shared" si="11"/>
        <v>10000</v>
      </c>
    </row>
    <row r="45" spans="1:7" x14ac:dyDescent="0.2">
      <c r="A45" s="10"/>
      <c r="B45" s="75" t="s">
        <v>35</v>
      </c>
      <c r="C45" s="16">
        <v>50000</v>
      </c>
      <c r="D45" s="21">
        <v>27868</v>
      </c>
      <c r="E45" s="37">
        <v>5114</v>
      </c>
      <c r="F45" s="62">
        <f t="shared" si="4"/>
        <v>32982</v>
      </c>
      <c r="G45" s="27">
        <f t="shared" si="5"/>
        <v>17018</v>
      </c>
    </row>
    <row r="46" spans="1:7" x14ac:dyDescent="0.2">
      <c r="A46" s="10"/>
      <c r="B46" s="75" t="s">
        <v>53</v>
      </c>
      <c r="C46" s="16">
        <v>250000</v>
      </c>
      <c r="D46" s="21">
        <v>34702</v>
      </c>
      <c r="E46" s="37">
        <v>84507</v>
      </c>
      <c r="F46" s="62">
        <f t="shared" si="4"/>
        <v>119209</v>
      </c>
      <c r="G46" s="27">
        <f t="shared" si="5"/>
        <v>130791</v>
      </c>
    </row>
    <row r="47" spans="1:7" x14ac:dyDescent="0.2">
      <c r="A47" s="9" t="s">
        <v>18</v>
      </c>
      <c r="B47" s="76" t="s">
        <v>19</v>
      </c>
      <c r="C47" s="17">
        <v>25000</v>
      </c>
      <c r="D47" s="22"/>
      <c r="E47" s="35"/>
      <c r="F47" s="63">
        <f t="shared" si="4"/>
        <v>0</v>
      </c>
      <c r="G47" s="28">
        <f t="shared" si="5"/>
        <v>25000</v>
      </c>
    </row>
    <row r="48" spans="1:7" x14ac:dyDescent="0.2">
      <c r="A48" s="9" t="s">
        <v>31</v>
      </c>
      <c r="B48" s="76" t="s">
        <v>54</v>
      </c>
      <c r="C48" s="30">
        <v>100000</v>
      </c>
      <c r="D48" s="31"/>
      <c r="E48" s="36">
        <v>55922</v>
      </c>
      <c r="F48" s="64">
        <f t="shared" si="4"/>
        <v>55922</v>
      </c>
      <c r="G48" s="32">
        <f t="shared" si="5"/>
        <v>44078</v>
      </c>
    </row>
    <row r="49" spans="1:10" x14ac:dyDescent="0.2">
      <c r="A49" s="8"/>
      <c r="B49" s="75" t="s">
        <v>32</v>
      </c>
      <c r="C49" s="77">
        <v>100000</v>
      </c>
      <c r="D49" s="78">
        <v>34429</v>
      </c>
      <c r="E49" s="79">
        <v>1277</v>
      </c>
      <c r="F49" s="80">
        <f t="shared" si="4"/>
        <v>35706</v>
      </c>
      <c r="G49" s="81">
        <f t="shared" si="5"/>
        <v>64294</v>
      </c>
    </row>
    <row r="50" spans="1:10" x14ac:dyDescent="0.2">
      <c r="A50" s="9" t="s">
        <v>1</v>
      </c>
      <c r="B50" s="76" t="s">
        <v>38</v>
      </c>
      <c r="C50" s="30">
        <v>60000</v>
      </c>
      <c r="D50" s="31">
        <v>1500</v>
      </c>
      <c r="E50" s="36"/>
      <c r="F50" s="64">
        <f t="shared" si="4"/>
        <v>1500</v>
      </c>
      <c r="G50" s="32">
        <f t="shared" si="5"/>
        <v>58500</v>
      </c>
    </row>
    <row r="51" spans="1:10" ht="13.5" thickBot="1" x14ac:dyDescent="0.25">
      <c r="A51" s="57" t="s">
        <v>0</v>
      </c>
      <c r="B51" s="5" t="s">
        <v>0</v>
      </c>
      <c r="C51" s="45">
        <v>49215</v>
      </c>
      <c r="D51" s="46">
        <v>25049</v>
      </c>
      <c r="E51" s="47"/>
      <c r="F51" s="65">
        <f t="shared" si="4"/>
        <v>25049</v>
      </c>
      <c r="G51" s="48">
        <f t="shared" si="5"/>
        <v>24166</v>
      </c>
    </row>
    <row r="52" spans="1:10" ht="13.5" thickBot="1" x14ac:dyDescent="0.25">
      <c r="B52" s="49" t="s">
        <v>11</v>
      </c>
      <c r="C52" s="50">
        <f>SUM(C13:C51)</f>
        <v>5432315</v>
      </c>
      <c r="D52" s="51">
        <f t="shared" ref="D52:E52" si="12">SUM(D13:D51)</f>
        <v>1668410</v>
      </c>
      <c r="E52" s="52">
        <f t="shared" si="12"/>
        <v>922493</v>
      </c>
      <c r="F52" s="66">
        <f>SUM(F13:F51)</f>
        <v>2590903</v>
      </c>
      <c r="G52" s="53">
        <f>SUM(G13:G51)</f>
        <v>2841412</v>
      </c>
      <c r="H52" s="6"/>
    </row>
    <row r="53" spans="1:10" ht="13.5" thickBot="1" x14ac:dyDescent="0.25">
      <c r="B53" s="11"/>
      <c r="C53" s="29"/>
      <c r="I53" s="13"/>
      <c r="J53" s="7"/>
    </row>
    <row r="54" spans="1:10" ht="13.5" thickBot="1" x14ac:dyDescent="0.25">
      <c r="B54" s="14" t="s">
        <v>15</v>
      </c>
      <c r="C54" s="18">
        <f>C11-C52</f>
        <v>-1882315</v>
      </c>
      <c r="D54" s="67">
        <f>D11-D52</f>
        <v>-1668410</v>
      </c>
      <c r="E54" s="71"/>
      <c r="F54" s="72">
        <f>F11-F52</f>
        <v>-2590903</v>
      </c>
      <c r="G54" s="73">
        <f>G11-G52</f>
        <v>708588</v>
      </c>
    </row>
    <row r="55" spans="1:10" ht="13.5" thickBot="1" x14ac:dyDescent="0.25"/>
    <row r="56" spans="1:10" ht="13.5" thickBot="1" x14ac:dyDescent="0.25">
      <c r="B56" s="14" t="s">
        <v>68</v>
      </c>
      <c r="C56" s="18">
        <f>C7+C54</f>
        <v>344863</v>
      </c>
      <c r="D56" s="67">
        <f>D7+D54</f>
        <v>558768</v>
      </c>
      <c r="E56" s="71"/>
      <c r="F56" s="72">
        <f>F7+F54</f>
        <v>-363725</v>
      </c>
      <c r="G56" s="73"/>
    </row>
    <row r="57" spans="1:10" ht="13.5" thickBot="1" x14ac:dyDescent="0.25"/>
    <row r="58" spans="1:10" ht="13.5" thickBot="1" x14ac:dyDescent="0.25">
      <c r="B58" s="84" t="s">
        <v>67</v>
      </c>
      <c r="C58" s="85"/>
      <c r="D58" s="23">
        <v>9041121</v>
      </c>
    </row>
    <row r="59" spans="1:10" x14ac:dyDescent="0.2">
      <c r="D59" s="6"/>
    </row>
  </sheetData>
  <mergeCells count="3">
    <mergeCell ref="A2:G2"/>
    <mergeCell ref="A3:G3"/>
    <mergeCell ref="B58:C58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2025-06-17T21:17:28Z</dcterms:modified>
</cp:coreProperties>
</file>